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Portal Transparencia/"/>
    </mc:Choice>
  </mc:AlternateContent>
  <xr:revisionPtr revIDLastSave="0" documentId="8_{A3CB8A15-CBE2-47F8-A97C-21EB53CE116F}" xr6:coauthVersionLast="47" xr6:coauthVersionMax="47" xr10:uidLastSave="{00000000-0000-0000-0000-000000000000}"/>
  <bookViews>
    <workbookView xWindow="-120" yWindow="-120" windowWidth="20730" windowHeight="11160" xr2:uid="{E1E174DE-85F5-48C7-B112-4507AE68DFF1}"/>
  </bookViews>
  <sheets>
    <sheet name="Plantilla Ejecucion Mayo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" l="1"/>
  <c r="E97" i="1"/>
  <c r="D97" i="1"/>
  <c r="C97" i="1"/>
  <c r="H94" i="1"/>
  <c r="E94" i="1"/>
  <c r="E88" i="1" s="1"/>
  <c r="D94" i="1"/>
  <c r="C94" i="1"/>
  <c r="H90" i="1"/>
  <c r="G90" i="1"/>
  <c r="F90" i="1"/>
  <c r="G89" i="1"/>
  <c r="G88" i="1" s="1"/>
  <c r="F89" i="1"/>
  <c r="H89" i="1" s="1"/>
  <c r="H88" i="1" s="1"/>
  <c r="F88" i="1"/>
  <c r="D88" i="1"/>
  <c r="C88" i="1"/>
  <c r="B88" i="1"/>
  <c r="H86" i="1"/>
  <c r="G86" i="1"/>
  <c r="F86" i="1"/>
  <c r="H85" i="1"/>
  <c r="G85" i="1"/>
  <c r="F85" i="1"/>
  <c r="G84" i="1"/>
  <c r="F84" i="1"/>
  <c r="H84" i="1" s="1"/>
  <c r="H83" i="1"/>
  <c r="H82" i="1"/>
  <c r="H81" i="1"/>
  <c r="G81" i="1"/>
  <c r="F81" i="1"/>
  <c r="D81" i="1"/>
  <c r="G80" i="1"/>
  <c r="H80" i="1" s="1"/>
  <c r="F80" i="1"/>
  <c r="G79" i="1"/>
  <c r="G74" i="1" s="1"/>
  <c r="F79" i="1"/>
  <c r="H78" i="1"/>
  <c r="H77" i="1"/>
  <c r="H76" i="1"/>
  <c r="H75" i="1"/>
  <c r="G75" i="1"/>
  <c r="F75" i="1"/>
  <c r="F74" i="1" s="1"/>
  <c r="H74" i="1" s="1"/>
  <c r="E74" i="1"/>
  <c r="D74" i="1"/>
  <c r="C74" i="1"/>
  <c r="B74" i="1"/>
  <c r="G68" i="1"/>
  <c r="H68" i="1" s="1"/>
  <c r="F68" i="1"/>
  <c r="G67" i="1"/>
  <c r="F67" i="1"/>
  <c r="D67" i="1"/>
  <c r="H67" i="1" s="1"/>
  <c r="F66" i="1"/>
  <c r="E66" i="1"/>
  <c r="C66" i="1"/>
  <c r="B66" i="1"/>
  <c r="H52" i="1"/>
  <c r="G52" i="1"/>
  <c r="G51" i="1" s="1"/>
  <c r="F52" i="1"/>
  <c r="F51" i="1" s="1"/>
  <c r="H51" i="1" s="1"/>
  <c r="E51" i="1"/>
  <c r="D51" i="1"/>
  <c r="C51" i="1"/>
  <c r="B51" i="1"/>
  <c r="G50" i="1"/>
  <c r="H50" i="1" s="1"/>
  <c r="F50" i="1"/>
  <c r="D50" i="1"/>
  <c r="H49" i="1"/>
  <c r="G48" i="1"/>
  <c r="F48" i="1"/>
  <c r="D48" i="1"/>
  <c r="H48" i="1" s="1"/>
  <c r="H47" i="1"/>
  <c r="G47" i="1"/>
  <c r="F47" i="1"/>
  <c r="G46" i="1"/>
  <c r="F46" i="1"/>
  <c r="D46" i="1"/>
  <c r="H46" i="1" s="1"/>
  <c r="G45" i="1"/>
  <c r="H45" i="1" s="1"/>
  <c r="F45" i="1"/>
  <c r="H44" i="1"/>
  <c r="H43" i="1"/>
  <c r="H42" i="1"/>
  <c r="G41" i="1"/>
  <c r="F41" i="1"/>
  <c r="E41" i="1"/>
  <c r="H41" i="1" s="1"/>
  <c r="D41" i="1"/>
  <c r="G40" i="1"/>
  <c r="F40" i="1"/>
  <c r="E40" i="1"/>
  <c r="E38" i="1" s="1"/>
  <c r="D40" i="1"/>
  <c r="H40" i="1" s="1"/>
  <c r="G39" i="1"/>
  <c r="G38" i="1" s="1"/>
  <c r="F39" i="1"/>
  <c r="D39" i="1"/>
  <c r="F38" i="1"/>
  <c r="D38" i="1"/>
  <c r="C38" i="1"/>
  <c r="B38" i="1"/>
  <c r="G37" i="1"/>
  <c r="F37" i="1"/>
  <c r="D37" i="1"/>
  <c r="H37" i="1" s="1"/>
  <c r="G36" i="1"/>
  <c r="F36" i="1"/>
  <c r="D36" i="1"/>
  <c r="H36" i="1" s="1"/>
  <c r="G35" i="1"/>
  <c r="F35" i="1"/>
  <c r="D35" i="1"/>
  <c r="H35" i="1" s="1"/>
  <c r="G34" i="1"/>
  <c r="F34" i="1"/>
  <c r="D34" i="1"/>
  <c r="H34" i="1" s="1"/>
  <c r="G33" i="1"/>
  <c r="F33" i="1"/>
  <c r="E33" i="1"/>
  <c r="E28" i="1" s="1"/>
  <c r="D33" i="1"/>
  <c r="H33" i="1" s="1"/>
  <c r="G32" i="1"/>
  <c r="H32" i="1" s="1"/>
  <c r="F32" i="1"/>
  <c r="D32" i="1"/>
  <c r="G31" i="1"/>
  <c r="F31" i="1"/>
  <c r="D31" i="1"/>
  <c r="H31" i="1" s="1"/>
  <c r="G30" i="1"/>
  <c r="G28" i="1" s="1"/>
  <c r="F30" i="1"/>
  <c r="D30" i="1"/>
  <c r="G29" i="1"/>
  <c r="F29" i="1"/>
  <c r="F28" i="1" s="1"/>
  <c r="D29" i="1"/>
  <c r="H29" i="1" s="1"/>
  <c r="C28" i="1"/>
  <c r="B28" i="1"/>
  <c r="G22" i="1"/>
  <c r="F22" i="1"/>
  <c r="D22" i="1"/>
  <c r="H22" i="1" s="1"/>
  <c r="G21" i="1"/>
  <c r="F21" i="1"/>
  <c r="D21" i="1"/>
  <c r="H21" i="1" s="1"/>
  <c r="G20" i="1"/>
  <c r="F20" i="1"/>
  <c r="D20" i="1"/>
  <c r="H20" i="1" s="1"/>
  <c r="G19" i="1"/>
  <c r="F19" i="1"/>
  <c r="D19" i="1"/>
  <c r="H19" i="1" s="1"/>
  <c r="G18" i="1"/>
  <c r="G17" i="1" s="1"/>
  <c r="F18" i="1"/>
  <c r="F17" i="1" s="1"/>
  <c r="D18" i="1"/>
  <c r="H18" i="1" s="1"/>
  <c r="E17" i="1"/>
  <c r="C17" i="1"/>
  <c r="C101" i="1" s="1"/>
  <c r="B17" i="1"/>
  <c r="B101" i="1" s="1"/>
  <c r="B16" i="1" s="1"/>
  <c r="H14" i="1"/>
  <c r="H13" i="1"/>
  <c r="F13" i="1"/>
  <c r="F10" i="1" s="1"/>
  <c r="F15" i="1" s="1"/>
  <c r="E13" i="1"/>
  <c r="E10" i="1" s="1"/>
  <c r="D13" i="1"/>
  <c r="C13" i="1"/>
  <c r="B13" i="1"/>
  <c r="H12" i="1"/>
  <c r="H11" i="1"/>
  <c r="G10" i="1"/>
  <c r="G15" i="1" s="1"/>
  <c r="D10" i="1"/>
  <c r="D15" i="1" s="1"/>
  <c r="C10" i="1"/>
  <c r="C15" i="1" s="1"/>
  <c r="B10" i="1"/>
  <c r="B15" i="1" s="1"/>
  <c r="H38" i="1" l="1"/>
  <c r="E101" i="1"/>
  <c r="E16" i="1" s="1"/>
  <c r="H17" i="1"/>
  <c r="H10" i="1"/>
  <c r="H15" i="1" s="1"/>
  <c r="E15" i="1"/>
  <c r="F101" i="1"/>
  <c r="F16" i="1" s="1"/>
  <c r="H66" i="1"/>
  <c r="H30" i="1"/>
  <c r="H28" i="1" s="1"/>
  <c r="H39" i="1"/>
  <c r="G66" i="1"/>
  <c r="G101" i="1" s="1"/>
  <c r="G16" i="1" s="1"/>
  <c r="H79" i="1"/>
  <c r="C16" i="1"/>
  <c r="D17" i="1"/>
  <c r="D101" i="1" s="1"/>
  <c r="D16" i="1" s="1"/>
  <c r="D28" i="1"/>
  <c r="D66" i="1"/>
  <c r="H16" i="1" l="1"/>
  <c r="H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Claudio Alberto Marte</author>
  </authors>
  <commentList>
    <comment ref="C66" authorId="0" shapeId="0" xr:uid="{F9FFF395-3726-4653-A86A-1887CCE3AFFE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  <comment ref="D66" authorId="0" shapeId="0" xr:uid="{7C4BAFC6-7E19-4C3A-8256-DED5A9D85FF3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  <comment ref="E66" authorId="0" shapeId="0" xr:uid="{388DC0E1-45AD-434F-B42B-5E8989848C3C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  <comment ref="F66" authorId="0" shapeId="0" xr:uid="{2029B668-C39C-4853-8893-89CD09C96F40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  <comment ref="G66" authorId="0" shapeId="0" xr:uid="{FC4C5B54-0EA3-4A12-B26A-52FE6EE6FDFA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  <comment ref="H66" authorId="0" shapeId="0" xr:uid="{43346F4D-57C7-4667-8B40-25C06D9D08AD}">
      <text>
        <r>
          <rPr>
            <b/>
            <sz val="9"/>
            <color indexed="81"/>
            <rFont val="Tahoma"/>
            <family val="2"/>
          </rPr>
          <t>Claudio Alberto Marte:</t>
        </r>
        <r>
          <rPr>
            <sz val="9"/>
            <color indexed="81"/>
            <rFont val="Tahoma"/>
            <family val="2"/>
          </rPr>
          <t xml:space="preserve">
Fue corregido este valor
</t>
        </r>
      </text>
    </comment>
  </commentList>
</comments>
</file>

<file path=xl/sharedStrings.xml><?xml version="1.0" encoding="utf-8"?>
<sst xmlns="http://schemas.openxmlformats.org/spreadsheetml/2006/main" count="122" uniqueCount="108">
  <si>
    <t xml:space="preserve">                                                                                                  </t>
  </si>
  <si>
    <t xml:space="preserve"> FONDO PATRIMONIAL DE LAS EMPRESAS REFORMADAS</t>
  </si>
  <si>
    <t>Año 2023</t>
  </si>
  <si>
    <t xml:space="preserve"> Ejecución de Gastos y Aplicaciones Financieras </t>
  </si>
  <si>
    <t xml:space="preserve">Detalle </t>
  </si>
  <si>
    <t>Presupesto Aprob.</t>
  </si>
  <si>
    <t xml:space="preserve">Enero </t>
  </si>
  <si>
    <t>Febrero</t>
  </si>
  <si>
    <t>Marzo</t>
  </si>
  <si>
    <t>Abril</t>
  </si>
  <si>
    <t>Mayo</t>
  </si>
  <si>
    <t>Total</t>
  </si>
  <si>
    <t xml:space="preserve">Ingresos </t>
  </si>
  <si>
    <t>1.6.1 Renta de la Propiedad</t>
  </si>
  <si>
    <t>1.6.1.1-Dividendos</t>
  </si>
  <si>
    <t>1.6.1.2- Intereses</t>
  </si>
  <si>
    <t>1.6.4 Otros Ingresos</t>
  </si>
  <si>
    <t>1.6.4.1 - Otros Ingresos Diversos</t>
  </si>
  <si>
    <t xml:space="preserve">Total </t>
  </si>
  <si>
    <t>2 - GASTOS</t>
  </si>
  <si>
    <t>2.1-REMUNERACIONES Y CONTRIBUCIONES</t>
  </si>
  <si>
    <t>2.1.1 - Remuneraciones</t>
  </si>
  <si>
    <t>2.1.2 - Sobresueldos</t>
  </si>
  <si>
    <t>2.1.3 - Dietas y Gastos de Representacion</t>
  </si>
  <si>
    <t>2.1.4 - Gratificaciones y Bonificaciones</t>
  </si>
  <si>
    <t xml:space="preserve">2.1.5 -Contribuciones a la Seg. Social 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</si>
  <si>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</si>
  <si>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</si>
  <si>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</si>
  <si>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</si>
  <si>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</si>
  <si>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</si>
  <si>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</si>
  <si>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</si>
  <si>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</si>
  <si>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</si>
  <si>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Conservacion, Reparaciones Menores e Instalaciones Temporales.</t>
  </si>
  <si>
    <t>2.2.8 - Otros Servicios no incluidos en conceptos Ant.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</si>
  <si>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</si>
  <si>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</si>
  <si>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</si>
  <si>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</si>
  <si>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 Carton e Impresos</t>
  </si>
  <si>
    <t>2.3.4 - PRODUCTOS FARMACÉUTICOS</t>
  </si>
  <si>
    <t>2.3.5 - PRODUCTOS DE CUERO, CAUCHO Y PLÁSTICO</t>
  </si>
  <si>
    <t>2.3.6 - PRODUCTOS DE MINERALES, METÁLICOS Y NO METÁLICOS</t>
  </si>
  <si>
    <t>2.3.4 - Productos Farmaceuticos</t>
  </si>
  <si>
    <t>2.3.5 - Productos de Caucho Cuero y Plastico</t>
  </si>
  <si>
    <t>2.3.6 - Productos Minerales</t>
  </si>
  <si>
    <t>2.3.7 - Combutibles, Lubricantes y Productos Quim.</t>
  </si>
  <si>
    <t>2.3.8 - GASTOS QUE SE ASIGNARÁN DURANTE EL EJERCICIO (ART. 32 Y 33 LEY 423-06)</t>
  </si>
  <si>
    <t>2.3.9 - Productos y Utiles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</si>
  <si>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</si>
  <si>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</si>
  <si>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</si>
  <si>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</si>
  <si>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</si>
  <si>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</si>
  <si>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</si>
  <si>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</si>
  <si>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</si>
  <si>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</si>
  <si>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</si>
  <si>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</si>
  <si>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</si>
  <si>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</si>
  <si>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</si>
  <si>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</si>
  <si>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</si>
  <si>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</si>
  <si>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</si>
  <si>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2.6.7 - ACTIVOS BIÓLOGICOS CULTIVABLES</t>
  </si>
  <si>
    <t>2.6.6 - Equipos de Defensa y Seguridad</t>
  </si>
  <si>
    <t>2.6.8 - Bienes Intangibles</t>
  </si>
  <si>
    <t>2.6.9 - Edif. Estructuras Obj. Valor</t>
  </si>
  <si>
    <t>2.6.9 - EDIFICIOS, ESTRUCTURAS, TIERRAS, TERRENOS Y OBJETOS DE VALOR</t>
  </si>
  <si>
    <t>2.7 - OBRAS</t>
  </si>
  <si>
    <t>2.7.1 - Obras en Edificaciones</t>
  </si>
  <si>
    <t>2.7.1.2 - Obras P/Edif. no Residencial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</si>
  <si>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</si>
  <si>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</si>
  <si>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</si>
  <si>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</si>
  <si>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</si>
  <si>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</si>
  <si>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</si>
  <si>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</si>
  <si>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</si>
  <si>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</si>
  <si>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</si>
  <si>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</si>
  <si>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</si>
  <si>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</si>
  <si>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</si>
  <si>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</si>
  <si>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</si>
  <si>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</si>
  <si>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</si>
  <si>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</si>
  <si>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</si>
  <si>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5. Fecha de registro: el día 10 del mes siguiente al mes analizado</t>
  </si>
  <si>
    <t>6.Fuente  Reporte del -SIGEF</t>
  </si>
  <si>
    <t xml:space="preserve">                                 Claudio Marte</t>
  </si>
  <si>
    <t xml:space="preserve">                                                                           Marleny Medrano</t>
  </si>
  <si>
    <t xml:space="preserve">                   Encargado División Presupuesto</t>
  </si>
  <si>
    <t xml:space="preserve">                          Direccion Administrativa y Financiera</t>
  </si>
  <si>
    <t xml:space="preserve">                                  José E. Florentino    </t>
  </si>
  <si>
    <t xml:space="preserve">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</si>
</sst>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10" xfId="1" applyFont="1" applyBorder="1" applyAlignment="1">
      <alignment horizontal="center"/>
    </xf>
    <xf numFmtId="43" fontId="0" fillId="0" borderId="5" xfId="0" applyNumberFormat="1" applyBorder="1"/>
    <xf numFmtId="43" fontId="0" fillId="0" borderId="0" xfId="0" applyNumberFormat="1"/>
    <xf numFmtId="0" fontId="0" fillId="0" borderId="4" xfId="0" applyBorder="1" applyAlignment="1">
      <alignment horizontal="center"/>
    </xf>
    <xf numFmtId="43" fontId="6" fillId="0" borderId="10" xfId="1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0" fillId="0" borderId="10" xfId="0" applyNumberFormat="1" applyBorder="1"/>
    <xf numFmtId="43" fontId="5" fillId="0" borderId="11" xfId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3" fontId="5" fillId="0" borderId="14" xfId="0" applyNumberFormat="1" applyFont="1" applyBorder="1"/>
    <xf numFmtId="43" fontId="5" fillId="0" borderId="13" xfId="0" applyNumberFormat="1" applyFont="1" applyBorder="1"/>
    <xf numFmtId="0" fontId="2" fillId="0" borderId="1" xfId="0" applyFont="1" applyBorder="1" applyAlignment="1">
      <alignment horizontal="left" vertical="center" wrapText="1"/>
    </xf>
    <xf numFmtId="43" fontId="5" fillId="0" borderId="15" xfId="1" applyFont="1" applyBorder="1" applyAlignment="1">
      <alignment horizontal="left" vertical="center" wrapText="1"/>
    </xf>
    <xf numFmtId="43" fontId="5" fillId="0" borderId="16" xfId="1" applyFont="1" applyBorder="1" applyAlignment="1">
      <alignment horizontal="left" vertical="center" wrapText="1"/>
    </xf>
    <xf numFmtId="43" fontId="0" fillId="0" borderId="9" xfId="0" applyNumberFormat="1" applyBorder="1"/>
    <xf numFmtId="0" fontId="7" fillId="0" borderId="17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 wrapText="1"/>
    </xf>
    <xf numFmtId="43" fontId="5" fillId="0" borderId="7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 indent="2"/>
    </xf>
    <xf numFmtId="164" fontId="6" fillId="0" borderId="10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164" fontId="0" fillId="0" borderId="5" xfId="0" applyNumberFormat="1" applyBorder="1"/>
    <xf numFmtId="164" fontId="0" fillId="0" borderId="0" xfId="0" applyNumberFormat="1"/>
    <xf numFmtId="4" fontId="6" fillId="0" borderId="11" xfId="1" applyNumberFormat="1" applyFont="1" applyBorder="1" applyAlignment="1">
      <alignment vertical="center" wrapText="1"/>
    </xf>
    <xf numFmtId="4" fontId="6" fillId="0" borderId="10" xfId="1" applyNumberFormat="1" applyFont="1" applyBorder="1" applyAlignment="1">
      <alignment vertical="center" wrapText="1"/>
    </xf>
    <xf numFmtId="4" fontId="6" fillId="0" borderId="11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indent="2"/>
    </xf>
    <xf numFmtId="164" fontId="6" fillId="0" borderId="15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vertical="center" wrapText="1"/>
    </xf>
    <xf numFmtId="4" fontId="6" fillId="0" borderId="11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43" fontId="5" fillId="0" borderId="7" xfId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0" fillId="0" borderId="0" xfId="0" applyNumberFormat="1"/>
    <xf numFmtId="43" fontId="6" fillId="0" borderId="10" xfId="0" applyNumberFormat="1" applyFont="1" applyBorder="1" applyAlignment="1">
      <alignment vertical="center" wrapText="1"/>
    </xf>
    <xf numFmtId="4" fontId="6" fillId="0" borderId="15" xfId="0" applyNumberFormat="1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2"/>
    </xf>
    <xf numFmtId="43" fontId="6" fillId="0" borderId="10" xfId="1" applyFont="1" applyBorder="1" applyAlignment="1">
      <alignment vertical="center" wrapText="1"/>
    </xf>
    <xf numFmtId="0" fontId="2" fillId="0" borderId="4" xfId="0" applyFont="1" applyBorder="1"/>
    <xf numFmtId="0" fontId="2" fillId="0" borderId="0" xfId="0" applyFont="1"/>
    <xf numFmtId="0" fontId="8" fillId="0" borderId="20" xfId="0" applyFont="1" applyBorder="1" applyAlignment="1">
      <alignment horizontal="left" vertical="center" wrapText="1" indent="2"/>
    </xf>
    <xf numFmtId="43" fontId="6" fillId="0" borderId="2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0" fillId="0" borderId="22" xfId="0" applyBorder="1"/>
    <xf numFmtId="43" fontId="0" fillId="0" borderId="20" xfId="0" applyNumberFormat="1" applyBorder="1"/>
    <xf numFmtId="43" fontId="0" fillId="0" borderId="23" xfId="0" applyNumberFormat="1" applyBorder="1"/>
    <xf numFmtId="164" fontId="6" fillId="0" borderId="22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3" fontId="5" fillId="0" borderId="15" xfId="1" applyFont="1" applyBorder="1" applyAlignment="1">
      <alignment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22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 indent="2"/>
    </xf>
    <xf numFmtId="4" fontId="6" fillId="0" borderId="9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 indent="2"/>
    </xf>
    <xf numFmtId="0" fontId="8" fillId="0" borderId="15" xfId="0" applyFont="1" applyBorder="1" applyAlignment="1">
      <alignment horizontal="left" vertical="center" wrapText="1" indent="2"/>
    </xf>
    <xf numFmtId="4" fontId="6" fillId="0" borderId="16" xfId="0" applyNumberFormat="1" applyFont="1" applyBorder="1" applyAlignment="1">
      <alignment vertical="center" wrapText="1"/>
    </xf>
    <xf numFmtId="4" fontId="6" fillId="0" borderId="24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43" fontId="0" fillId="0" borderId="11" xfId="0" applyNumberFormat="1" applyBorder="1"/>
    <xf numFmtId="0" fontId="8" fillId="0" borderId="11" xfId="0" applyFont="1" applyBorder="1" applyAlignment="1">
      <alignment horizontal="left" vertical="center" wrapText="1" indent="2"/>
    </xf>
    <xf numFmtId="0" fontId="0" fillId="0" borderId="17" xfId="0" applyBorder="1"/>
    <xf numFmtId="0" fontId="0" fillId="0" borderId="4" xfId="0" applyBorder="1" applyAlignment="1">
      <alignment horizontal="left" vertical="center" wrapText="1" indent="2"/>
    </xf>
    <xf numFmtId="164" fontId="8" fillId="0" borderId="7" xfId="0" applyNumberFormat="1" applyFont="1" applyBorder="1" applyAlignment="1">
      <alignment vertical="center" wrapText="1"/>
    </xf>
    <xf numFmtId="4" fontId="8" fillId="0" borderId="11" xfId="0" applyNumberFormat="1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0" fillId="0" borderId="17" xfId="0" applyBorder="1" applyAlignment="1">
      <alignment horizontal="left" vertical="center" indent="2"/>
    </xf>
    <xf numFmtId="4" fontId="8" fillId="0" borderId="16" xfId="0" applyNumberFormat="1" applyFont="1" applyBorder="1" applyAlignment="1">
      <alignment vertical="center" wrapText="1"/>
    </xf>
    <xf numFmtId="4" fontId="8" fillId="0" borderId="15" xfId="0" applyNumberFormat="1" applyFont="1" applyBorder="1" applyAlignment="1">
      <alignment vertical="center" wrapText="1"/>
    </xf>
    <xf numFmtId="0" fontId="0" fillId="0" borderId="25" xfId="0" applyBorder="1" applyAlignment="1">
      <alignment horizontal="left" vertical="center" wrapText="1" indent="2"/>
    </xf>
    <xf numFmtId="4" fontId="8" fillId="0" borderId="24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3" fontId="8" fillId="0" borderId="13" xfId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4" fontId="7" fillId="0" borderId="10" xfId="0" applyNumberFormat="1" applyFont="1" applyBorder="1" applyAlignment="1">
      <alignment vertical="center" wrapText="1"/>
    </xf>
    <xf numFmtId="0" fontId="0" fillId="0" borderId="4" xfId="0" applyBorder="1" applyAlignment="1">
      <alignment horizontal="left" vertical="center" indent="2"/>
    </xf>
    <xf numFmtId="164" fontId="8" fillId="0" borderId="5" xfId="0" applyNumberFormat="1" applyFont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164" fontId="2" fillId="0" borderId="27" xfId="0" applyNumberFormat="1" applyFont="1" applyBorder="1" applyAlignment="1">
      <alignment vertical="center" wrapText="1"/>
    </xf>
    <xf numFmtId="4" fontId="0" fillId="0" borderId="28" xfId="0" applyNumberForma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43" fontId="1" fillId="0" borderId="30" xfId="1" applyFont="1" applyBorder="1" applyAlignment="1">
      <alignment vertical="center" wrapText="1"/>
    </xf>
    <xf numFmtId="4" fontId="0" fillId="0" borderId="28" xfId="0" applyNumberFormat="1" applyBorder="1"/>
    <xf numFmtId="0" fontId="2" fillId="0" borderId="26" xfId="0" applyFont="1" applyBorder="1" applyAlignment="1">
      <alignment horizontal="left" vertical="center" wrapText="1"/>
    </xf>
    <xf numFmtId="164" fontId="0" fillId="0" borderId="31" xfId="0" applyNumberFormat="1" applyBorder="1" applyAlignment="1">
      <alignment vertical="center" wrapText="1"/>
    </xf>
    <xf numFmtId="0" fontId="0" fillId="0" borderId="26" xfId="0" applyBorder="1" applyAlignment="1">
      <alignment horizontal="left" vertical="center" wrapText="1" indent="2"/>
    </xf>
    <xf numFmtId="0" fontId="0" fillId="0" borderId="26" xfId="0" applyBorder="1" applyAlignment="1">
      <alignment horizontal="left" vertical="center" indent="2"/>
    </xf>
    <xf numFmtId="0" fontId="2" fillId="0" borderId="26" xfId="0" applyFont="1" applyBorder="1" applyAlignment="1">
      <alignment horizontal="left" vertical="center"/>
    </xf>
    <xf numFmtId="0" fontId="0" fillId="0" borderId="32" xfId="0" applyBorder="1"/>
    <xf numFmtId="43" fontId="2" fillId="0" borderId="33" xfId="1" applyFont="1" applyBorder="1" applyAlignment="1">
      <alignment vertical="center" wrapText="1"/>
    </xf>
    <xf numFmtId="0" fontId="2" fillId="4" borderId="34" xfId="0" applyFont="1" applyFill="1" applyBorder="1" applyAlignment="1">
      <alignment horizontal="left" vertical="center" wrapText="1"/>
    </xf>
    <xf numFmtId="4" fontId="2" fillId="4" borderId="35" xfId="0" applyNumberFormat="1" applyFont="1" applyFill="1" applyBorder="1" applyAlignment="1">
      <alignment vertical="center" wrapText="1"/>
    </xf>
    <xf numFmtId="0" fontId="0" fillId="0" borderId="36" xfId="0" applyBorder="1"/>
    <xf numFmtId="43" fontId="0" fillId="0" borderId="27" xfId="1" applyFont="1" applyBorder="1"/>
    <xf numFmtId="4" fontId="0" fillId="0" borderId="27" xfId="0" applyNumberFormat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733424</xdr:colOff>
      <xdr:row>0</xdr:row>
      <xdr:rowOff>152400</xdr:rowOff>
    </xdr:from>
    <xdr:to>
      <xdr:col>4</xdr:col>
      <xdr:colOff>466724</xdr:colOff>
      <xdr:row>4</xdr:row>
      <xdr:rowOff>39917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1ECB5ACE-45A7-4172-956B-183B3EE2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4" y="152400"/>
          <a:ext cx="1647825" cy="64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127812</xdr:colOff>
      <xdr:row>0</xdr:row>
      <xdr:rowOff>106002</xdr:rowOff>
    </xdr:from>
    <xdr:to>
      <xdr:col>0</xdr:col>
      <xdr:colOff>2095500</xdr:colOff>
      <xdr:row>3</xdr:row>
      <xdr:rowOff>59172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5E04CE92-75BE-4934-98FC-F19BD825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12" y="106002"/>
          <a:ext cx="1967688" cy="52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733424</xdr:colOff>
      <xdr:row>57</xdr:row>
      <xdr:rowOff>152400</xdr:rowOff>
    </xdr:from>
    <xdr:ext cx="1647825" cy="649517"/>
    <xdr:pic>
      <xdr:nvPicPr>
        <xdr:cNvPr id="4" name="Imagen 3" descr="Logo-presidencia - Gabinete de Política Social">
          <a:extLst>
            <a:ext uri="{FF2B5EF4-FFF2-40B4-BE49-F238E27FC236}">
              <a16:creationId xmlns:a16="http://schemas.microsoft.com/office/drawing/2014/main" id="{1DC68457-6A4A-4855-B9D0-8494DC49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4" y="10067925"/>
          <a:ext cx="1647825" cy="64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127812</xdr:colOff>
      <xdr:row>57</xdr:row>
      <xdr:rowOff>106002</xdr:rowOff>
    </xdr:from>
    <xdr:ext cx="1967688" cy="524670"/>
    <xdr:pic>
      <xdr:nvPicPr>
        <xdr:cNvPr id="5" name="Imagen 4" descr="Fonper">
          <a:extLst>
            <a:ext uri="{FF2B5EF4-FFF2-40B4-BE49-F238E27FC236}">
              <a16:creationId xmlns:a16="http://schemas.microsoft.com/office/drawing/2014/main" id="{4AA75B5F-229E-4581-B1DC-2AD47FA8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12" y="10021527"/>
          <a:ext cx="1967688" cy="52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de Presentacio"/>
      <sheetName val="Presupuesto Aprobado"/>
      <sheetName val="Presupuesto Aprobado 2023 (2)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de Presentacion Junio"/>
      <sheetName val="Detalle de Ejecucion Junio 23"/>
      <sheetName val="Detalle de Ejecucion Julio "/>
      <sheetName val="Formato Presentacion Julio"/>
      <sheetName val="Detalle de Ejecucion Agosto"/>
      <sheetName val="Formato de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ertif. de Apropiacion y Cuota "/>
      <sheetName val="ENE-DIC 2021 (2)"/>
      <sheetName val="Certificacines Recurrentes"/>
      <sheetName val="Monto Productos"/>
      <sheetName val="ENE-DIC 2021"/>
      <sheetName val="Secuencia Cheques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7897600</v>
          </cell>
        </row>
        <row r="28">
          <cell r="E28">
            <v>2354467.42</v>
          </cell>
        </row>
        <row r="52">
          <cell r="E52">
            <v>0</v>
          </cell>
        </row>
        <row r="58">
          <cell r="E58">
            <v>249792.34</v>
          </cell>
        </row>
        <row r="64">
          <cell r="E64">
            <v>1053243.5900000001</v>
          </cell>
        </row>
        <row r="72">
          <cell r="E72">
            <v>277825.84999999998</v>
          </cell>
        </row>
        <row r="87">
          <cell r="E87">
            <v>11328</v>
          </cell>
        </row>
        <row r="92">
          <cell r="E92">
            <v>1638670</v>
          </cell>
        </row>
        <row r="100">
          <cell r="E100">
            <v>4200</v>
          </cell>
        </row>
        <row r="112">
          <cell r="E112">
            <v>235313.24</v>
          </cell>
        </row>
        <row r="120">
          <cell r="E120">
            <v>682952.39</v>
          </cell>
        </row>
        <row r="130">
          <cell r="E130">
            <v>228229.7</v>
          </cell>
        </row>
        <row r="145">
          <cell r="E145">
            <v>3442327.65</v>
          </cell>
        </row>
        <row r="188">
          <cell r="E188">
            <v>334842.7</v>
          </cell>
        </row>
        <row r="194">
          <cell r="E194">
            <v>60472.460000000014</v>
          </cell>
        </row>
        <row r="249">
          <cell r="E249">
            <v>0</v>
          </cell>
        </row>
        <row r="254">
          <cell r="E254">
            <v>0</v>
          </cell>
        </row>
        <row r="264">
          <cell r="E264">
            <v>106495</v>
          </cell>
        </row>
        <row r="279">
          <cell r="E279">
            <v>686490</v>
          </cell>
        </row>
        <row r="290">
          <cell r="E290">
            <v>385808.02000000008</v>
          </cell>
        </row>
        <row r="335">
          <cell r="E335">
            <v>1627945.67</v>
          </cell>
        </row>
        <row r="358">
          <cell r="E358">
            <v>414650.02</v>
          </cell>
        </row>
        <row r="378">
          <cell r="E378">
            <v>7066840.9900000002</v>
          </cell>
        </row>
      </sheetData>
      <sheetData sheetId="12"/>
      <sheetData sheetId="13"/>
      <sheetData sheetId="14">
        <row r="29">
          <cell r="E29">
            <v>3212110.06</v>
          </cell>
        </row>
        <row r="63">
          <cell r="E63">
            <v>9414.4</v>
          </cell>
        </row>
        <row r="70">
          <cell r="F70">
            <v>529349.33000000007</v>
          </cell>
        </row>
        <row r="78">
          <cell r="F78">
            <v>1088919.57</v>
          </cell>
        </row>
        <row r="89">
          <cell r="F89">
            <v>924120.09000000008</v>
          </cell>
        </row>
        <row r="104">
          <cell r="F104">
            <v>70.8</v>
          </cell>
        </row>
        <row r="109">
          <cell r="F109">
            <v>1038723.48</v>
          </cell>
        </row>
        <row r="119">
          <cell r="F119">
            <v>13140</v>
          </cell>
        </row>
        <row r="135">
          <cell r="F135">
            <v>378683.24</v>
          </cell>
        </row>
        <row r="144">
          <cell r="F144">
            <v>625852.04</v>
          </cell>
        </row>
        <row r="154">
          <cell r="F154">
            <v>6844</v>
          </cell>
        </row>
        <row r="169">
          <cell r="F169">
            <v>563413.42999999993</v>
          </cell>
        </row>
        <row r="203">
          <cell r="F203">
            <v>1233085.74</v>
          </cell>
        </row>
        <row r="264">
          <cell r="F264">
            <v>0</v>
          </cell>
        </row>
        <row r="269">
          <cell r="F269">
            <v>0</v>
          </cell>
        </row>
        <row r="276">
          <cell r="F276">
            <v>0</v>
          </cell>
        </row>
        <row r="279">
          <cell r="F279">
            <v>318999.96000000002</v>
          </cell>
        </row>
        <row r="284">
          <cell r="F284">
            <v>0</v>
          </cell>
        </row>
        <row r="305">
          <cell r="F305">
            <v>125956.17</v>
          </cell>
        </row>
        <row r="335">
          <cell r="F335">
            <v>182400</v>
          </cell>
        </row>
        <row r="351">
          <cell r="F351">
            <v>1462176.42</v>
          </cell>
        </row>
        <row r="358">
          <cell r="F358">
            <v>0</v>
          </cell>
        </row>
        <row r="364">
          <cell r="F364">
            <v>0</v>
          </cell>
        </row>
        <row r="372">
          <cell r="F372">
            <v>0</v>
          </cell>
        </row>
        <row r="375">
          <cell r="F375">
            <v>36585.9</v>
          </cell>
        </row>
        <row r="383">
          <cell r="F383">
            <v>0</v>
          </cell>
        </row>
        <row r="386">
          <cell r="F386">
            <v>0</v>
          </cell>
        </row>
        <row r="390">
          <cell r="F390">
            <v>370761.04</v>
          </cell>
        </row>
        <row r="394">
          <cell r="F394">
            <v>0</v>
          </cell>
        </row>
        <row r="397">
          <cell r="F397">
            <v>7457908.4399999995</v>
          </cell>
        </row>
      </sheetData>
      <sheetData sheetId="15">
        <row r="14">
          <cell r="E14">
            <v>8064750.4400000004</v>
          </cell>
        </row>
        <row r="200">
          <cell r="E200">
            <v>64422.68</v>
          </cell>
        </row>
        <row r="233">
          <cell r="E233">
            <v>642060</v>
          </cell>
        </row>
      </sheetData>
      <sheetData sheetId="16">
        <row r="14">
          <cell r="E14">
            <v>8105305.2400000002</v>
          </cell>
        </row>
        <row r="32">
          <cell r="E32">
            <v>2047823.27</v>
          </cell>
        </row>
        <row r="49">
          <cell r="E49">
            <v>10515.2</v>
          </cell>
        </row>
        <row r="55">
          <cell r="E55">
            <v>305267.65000000002</v>
          </cell>
        </row>
        <row r="61">
          <cell r="E61">
            <v>1095045.3600000001</v>
          </cell>
        </row>
        <row r="67">
          <cell r="E67">
            <v>865027.91</v>
          </cell>
        </row>
        <row r="80">
          <cell r="E80">
            <v>0</v>
          </cell>
        </row>
        <row r="84">
          <cell r="E84">
            <v>1130461.74</v>
          </cell>
        </row>
        <row r="126">
          <cell r="E126">
            <v>314</v>
          </cell>
        </row>
        <row r="132">
          <cell r="E132">
            <v>414239.77</v>
          </cell>
        </row>
        <row r="137">
          <cell r="E137">
            <v>654058.69999999995</v>
          </cell>
        </row>
        <row r="146">
          <cell r="E146">
            <v>438989.5</v>
          </cell>
        </row>
        <row r="160">
          <cell r="E160">
            <v>122419516.40899999</v>
          </cell>
        </row>
        <row r="195">
          <cell r="E195">
            <v>0</v>
          </cell>
        </row>
        <row r="204">
          <cell r="E204">
            <v>0</v>
          </cell>
        </row>
        <row r="209">
          <cell r="E209">
            <v>0</v>
          </cell>
        </row>
        <row r="216">
          <cell r="E216">
            <v>0</v>
          </cell>
        </row>
        <row r="219">
          <cell r="E219">
            <v>0</v>
          </cell>
        </row>
        <row r="224">
          <cell r="E224">
            <v>4445.0600000000004</v>
          </cell>
        </row>
        <row r="233">
          <cell r="E233">
            <v>642060</v>
          </cell>
        </row>
        <row r="243">
          <cell r="E243">
            <v>940250.09000000008</v>
          </cell>
        </row>
        <row r="256">
          <cell r="E256">
            <v>0</v>
          </cell>
        </row>
        <row r="272">
          <cell r="E272">
            <v>13051069.27</v>
          </cell>
        </row>
        <row r="273">
          <cell r="E273">
            <v>0</v>
          </cell>
        </row>
        <row r="275">
          <cell r="E275">
            <v>3912225.81</v>
          </cell>
        </row>
        <row r="283">
          <cell r="E283">
            <v>0</v>
          </cell>
        </row>
        <row r="291">
          <cell r="E291">
            <v>0</v>
          </cell>
        </row>
        <row r="294">
          <cell r="E294">
            <v>3429.47</v>
          </cell>
        </row>
        <row r="303">
          <cell r="E303">
            <v>43188</v>
          </cell>
        </row>
        <row r="305">
          <cell r="E305">
            <v>330400</v>
          </cell>
        </row>
        <row r="313">
          <cell r="E313">
            <v>0</v>
          </cell>
        </row>
      </sheetData>
      <sheetData sheetId="17">
        <row r="188">
          <cell r="E188">
            <v>151481.79</v>
          </cell>
        </row>
        <row r="359">
          <cell r="E359">
            <v>1113863.9099999999</v>
          </cell>
        </row>
        <row r="362">
          <cell r="E362">
            <v>4409484.59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4783-5C2A-4101-B694-06DED99537C8}">
  <dimension ref="A2:J143"/>
  <sheetViews>
    <sheetView showGridLines="0" tabSelected="1" view="pageLayout" topLeftCell="A101" zoomScaleNormal="100" workbookViewId="0">
      <selection activeCell="D140" sqref="A135:D140"/>
    </sheetView>
  </sheetViews>
  <sheetFormatPr defaultColWidth="9.140625" defaultRowHeight="15"/>
  <cols>
    <col min="1" max="1" width="36.5703125" customWidth="1"/>
    <col min="2" max="2" width="16.7109375" customWidth="1"/>
    <col min="3" max="3" width="13.28515625" customWidth="1"/>
    <col min="4" max="4" width="13.42578125" customWidth="1"/>
    <col min="5" max="5" width="15.7109375" customWidth="1"/>
    <col min="6" max="6" width="14.28515625" customWidth="1"/>
    <col min="7" max="7" width="15.85546875" bestFit="1" customWidth="1"/>
    <col min="8" max="8" width="16.7109375" customWidth="1"/>
    <col min="9" max="9" width="16.7109375" bestFit="1" customWidth="1"/>
    <col min="10" max="10" width="17.85546875" bestFit="1" customWidth="1"/>
  </cols>
  <sheetData>
    <row r="2" spans="1:10">
      <c r="A2" t="s">
        <v>0</v>
      </c>
    </row>
    <row r="5" spans="1:10" ht="20.100000000000001" customHeight="1">
      <c r="A5" s="136" t="s">
        <v>1</v>
      </c>
      <c r="B5" s="136"/>
      <c r="C5" s="136"/>
      <c r="D5" s="136"/>
      <c r="E5" s="136"/>
      <c r="F5" s="136"/>
      <c r="G5" s="136"/>
      <c r="H5" s="136"/>
    </row>
    <row r="6" spans="1:10" ht="15.75" customHeight="1">
      <c r="A6" s="137" t="s">
        <v>2</v>
      </c>
      <c r="B6" s="137"/>
      <c r="C6" s="137"/>
      <c r="D6" s="137"/>
      <c r="E6" s="137"/>
      <c r="F6" s="137"/>
      <c r="G6" s="137"/>
      <c r="H6" s="137"/>
    </row>
    <row r="7" spans="1:10" ht="15.75" customHeight="1" thickBot="1">
      <c r="A7" s="137" t="s">
        <v>3</v>
      </c>
      <c r="B7" s="137"/>
      <c r="C7" s="137"/>
      <c r="D7" s="137"/>
      <c r="E7" s="137"/>
      <c r="F7" s="137"/>
      <c r="G7" s="137"/>
      <c r="H7" s="137"/>
    </row>
    <row r="8" spans="1:10" ht="17.25" customHeight="1">
      <c r="A8" s="1" t="s">
        <v>4</v>
      </c>
      <c r="B8" s="2" t="s">
        <v>5</v>
      </c>
      <c r="C8" s="3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</row>
    <row r="9" spans="1:10" ht="15.75" thickBot="1">
      <c r="A9" s="4" t="s">
        <v>12</v>
      </c>
      <c r="B9" s="5"/>
      <c r="C9" s="6"/>
      <c r="D9" s="7"/>
      <c r="E9" s="7"/>
      <c r="F9" s="7"/>
      <c r="G9" s="7"/>
      <c r="H9" s="7"/>
    </row>
    <row r="10" spans="1:10">
      <c r="A10" s="8" t="s">
        <v>13</v>
      </c>
      <c r="B10" s="9">
        <f>B11+B12</f>
        <v>2615000000</v>
      </c>
      <c r="C10" s="10">
        <f>C11+C12+C13</f>
        <v>6891130.46</v>
      </c>
      <c r="D10" s="10">
        <f>D11+D12+D13</f>
        <v>9947737.9299999997</v>
      </c>
      <c r="E10" s="10">
        <f>E11+E12+E13</f>
        <v>9405981.2699999996</v>
      </c>
      <c r="F10" s="10">
        <f>F11+F12+F13</f>
        <v>6008360.3099999996</v>
      </c>
      <c r="G10" s="10">
        <f>G11+G12+G13</f>
        <v>1105046910.3099999</v>
      </c>
      <c r="H10" s="11">
        <f>SUM(C10:G10)</f>
        <v>1137300120.28</v>
      </c>
      <c r="I10" s="12"/>
    </row>
    <row r="11" spans="1:10">
      <c r="A11" s="13" t="s">
        <v>14</v>
      </c>
      <c r="B11" s="14">
        <v>2600000000</v>
      </c>
      <c r="C11" s="15">
        <v>0</v>
      </c>
      <c r="D11" s="14">
        <v>0</v>
      </c>
      <c r="E11" s="14">
        <v>0</v>
      </c>
      <c r="F11" s="14"/>
      <c r="G11" s="14">
        <v>1098621522.99</v>
      </c>
      <c r="H11" s="16">
        <f t="shared" ref="H11:H12" si="0">SUM(C11:G11)</f>
        <v>1098621522.99</v>
      </c>
    </row>
    <row r="12" spans="1:10">
      <c r="A12" s="13" t="s">
        <v>15</v>
      </c>
      <c r="B12" s="14">
        <v>15000000</v>
      </c>
      <c r="C12" s="15">
        <v>6642866.4400000004</v>
      </c>
      <c r="D12" s="14">
        <v>9864896.1199999992</v>
      </c>
      <c r="E12" s="14">
        <v>8924761.0099999998</v>
      </c>
      <c r="F12" s="14">
        <v>5854319.2599999998</v>
      </c>
      <c r="G12" s="14">
        <v>6281371.9800000004</v>
      </c>
      <c r="H12" s="16">
        <f t="shared" si="0"/>
        <v>37568214.810000002</v>
      </c>
    </row>
    <row r="13" spans="1:10">
      <c r="A13" s="4" t="s">
        <v>16</v>
      </c>
      <c r="B13" s="10">
        <f t="shared" ref="B13:D13" si="1">B14</f>
        <v>362000000</v>
      </c>
      <c r="C13" s="17">
        <f t="shared" si="1"/>
        <v>248264.02</v>
      </c>
      <c r="D13" s="10">
        <f t="shared" si="1"/>
        <v>82841.81</v>
      </c>
      <c r="E13" s="10">
        <f>E14</f>
        <v>481220.26</v>
      </c>
      <c r="F13" s="10">
        <f>F14</f>
        <v>154041.04999999999</v>
      </c>
      <c r="G13" s="10">
        <v>144015.34</v>
      </c>
      <c r="H13" s="16">
        <f>SUM(C13:G13)</f>
        <v>1110382.48</v>
      </c>
    </row>
    <row r="14" spans="1:10" ht="15.75" thickBot="1">
      <c r="A14" s="13" t="s">
        <v>17</v>
      </c>
      <c r="B14" s="14">
        <v>362000000</v>
      </c>
      <c r="C14" s="15">
        <v>248264.02</v>
      </c>
      <c r="D14" s="14">
        <v>82841.81</v>
      </c>
      <c r="E14" s="14">
        <v>481220.26</v>
      </c>
      <c r="F14" s="14">
        <v>154041.04999999999</v>
      </c>
      <c r="G14" s="14">
        <v>144015.34</v>
      </c>
      <c r="H14" s="16">
        <f>SUM(C14:G14)</f>
        <v>1110382.48</v>
      </c>
    </row>
    <row r="15" spans="1:10" ht="15.75" thickBot="1">
      <c r="A15" s="18" t="s">
        <v>18</v>
      </c>
      <c r="B15" s="19">
        <f>B10+B13</f>
        <v>2977000000</v>
      </c>
      <c r="C15" s="20">
        <f t="shared" ref="C15:E15" si="2">C10+C13</f>
        <v>7139394.4799999995</v>
      </c>
      <c r="D15" s="21">
        <f>D10+D13</f>
        <v>10030579.74</v>
      </c>
      <c r="E15" s="21">
        <f t="shared" si="2"/>
        <v>9887201.5299999993</v>
      </c>
      <c r="F15" s="21">
        <f>F10+F13</f>
        <v>6162401.3599999994</v>
      </c>
      <c r="G15" s="21">
        <f>G10+G13</f>
        <v>1105190925.6499999</v>
      </c>
      <c r="H15" s="21">
        <f>H10+H13</f>
        <v>1138410502.76</v>
      </c>
      <c r="I15" s="12"/>
    </row>
    <row r="16" spans="1:10">
      <c r="A16" s="22" t="s">
        <v>19</v>
      </c>
      <c r="B16" s="23">
        <f>(B101)</f>
        <v>2977000000</v>
      </c>
      <c r="C16" s="24">
        <f>C17+C28+C38+C51+C66+C74+C88</f>
        <v>21868210.349999994</v>
      </c>
      <c r="D16" s="23">
        <f>(D101)</f>
        <v>28759495.039999999</v>
      </c>
      <c r="E16" s="23">
        <f>(E101)</f>
        <v>1539519873.74</v>
      </c>
      <c r="F16" s="23">
        <f>(F101)</f>
        <v>28349747.230000004</v>
      </c>
      <c r="G16" s="23">
        <f>(G101)</f>
        <v>162088462.73900002</v>
      </c>
      <c r="H16" s="25">
        <f>SUM(C16:G16)</f>
        <v>1780585789.0990002</v>
      </c>
      <c r="I16" s="12"/>
      <c r="J16" s="12"/>
    </row>
    <row r="17" spans="1:9">
      <c r="A17" s="26" t="s">
        <v>20</v>
      </c>
      <c r="B17" s="27">
        <f t="shared" ref="B17:G17" si="3">SUM(B18:B22)</f>
        <v>419740600</v>
      </c>
      <c r="C17" s="24">
        <f t="shared" si="3"/>
        <v>11770456.099999998</v>
      </c>
      <c r="D17" s="23">
        <f t="shared" si="3"/>
        <v>11555103.35</v>
      </c>
      <c r="E17" s="23">
        <f t="shared" si="3"/>
        <v>20812781.469999999</v>
      </c>
      <c r="F17" s="23">
        <f t="shared" si="3"/>
        <v>12904543.800000001</v>
      </c>
      <c r="G17" s="23">
        <f t="shared" si="3"/>
        <v>11563956.719999999</v>
      </c>
      <c r="H17" s="28">
        <f>SUM(H18:H22)</f>
        <v>68606841.439999998</v>
      </c>
    </row>
    <row r="18" spans="1:9">
      <c r="A18" s="29" t="s">
        <v>21</v>
      </c>
      <c r="B18" s="30">
        <v>253783334</v>
      </c>
      <c r="C18" s="31">
        <v>8169551.0099999998</v>
      </c>
      <c r="D18" s="30">
        <f>('[1]Detalle Ejecucion Febrero 23'!$E$12)</f>
        <v>7897600</v>
      </c>
      <c r="E18" s="30">
        <v>9582371.5500000007</v>
      </c>
      <c r="F18" s="30">
        <f>('[1]Formato Presentacion Abril '!$E$14)</f>
        <v>8064750.4400000004</v>
      </c>
      <c r="G18" s="30">
        <f>('[1]Formato Presentacion Mayo '!$E$14)</f>
        <v>8105305.2400000002</v>
      </c>
      <c r="H18" s="32">
        <f>SUM(C18:G18)</f>
        <v>41819578.240000002</v>
      </c>
      <c r="I18" s="33"/>
    </row>
    <row r="19" spans="1:9">
      <c r="A19" s="29" t="s">
        <v>22</v>
      </c>
      <c r="B19" s="30">
        <v>35565600</v>
      </c>
      <c r="C19" s="34">
        <v>2063077.71</v>
      </c>
      <c r="D19" s="35">
        <f>('[1]Detalle Ejecucion Febrero 23'!$E$28)</f>
        <v>2354467.42</v>
      </c>
      <c r="E19" s="35">
        <v>9545248.2799999993</v>
      </c>
      <c r="F19" s="35">
        <f>('[1]Detalle Ejecucion Abril 23 '!$E$29)</f>
        <v>3212110.06</v>
      </c>
      <c r="G19" s="35">
        <f>('[1]Formato Presentacion Mayo '!$E$32)</f>
        <v>2047823.27</v>
      </c>
      <c r="H19" s="30">
        <f>SUM(C19:G19)</f>
        <v>19222726.739999998</v>
      </c>
    </row>
    <row r="20" spans="1:9">
      <c r="A20" s="29" t="s">
        <v>23</v>
      </c>
      <c r="B20" s="30">
        <v>18400000</v>
      </c>
      <c r="C20" s="34">
        <v>0</v>
      </c>
      <c r="D20" s="35">
        <f>('[1]Detalle Ejecucion Febrero 23'!$E$52)</f>
        <v>0</v>
      </c>
      <c r="E20" s="35">
        <v>70000</v>
      </c>
      <c r="F20" s="35">
        <f>('[1]Detalle Ejecucion Abril 23 '!$E$63)</f>
        <v>9414.4</v>
      </c>
      <c r="G20" s="35">
        <f>('[1]Formato Presentacion Mayo '!$E$49)</f>
        <v>10515.2</v>
      </c>
      <c r="H20" s="30">
        <f>SUM(C20:G20)</f>
        <v>89929.599999999991</v>
      </c>
    </row>
    <row r="21" spans="1:9">
      <c r="A21" s="29" t="s">
        <v>24</v>
      </c>
      <c r="B21" s="30">
        <v>78991666</v>
      </c>
      <c r="C21" s="34">
        <v>10000</v>
      </c>
      <c r="D21" s="35">
        <f>('[1]Detalle Ejecucion Febrero 23'!$E$58)</f>
        <v>249792.34</v>
      </c>
      <c r="E21" s="35">
        <v>97062.76</v>
      </c>
      <c r="F21" s="35">
        <f>('[1]Detalle Ejecucion Abril 23 '!$F$70)</f>
        <v>529349.33000000007</v>
      </c>
      <c r="G21" s="35">
        <f>('[1]Formato Presentacion Mayo '!$E$55)</f>
        <v>305267.65000000002</v>
      </c>
      <c r="H21" s="30">
        <f>SUM(C21:G21)</f>
        <v>1191472.08</v>
      </c>
    </row>
    <row r="22" spans="1:9" ht="15.75" thickBot="1">
      <c r="A22" s="29" t="s">
        <v>25</v>
      </c>
      <c r="B22" s="30">
        <v>33000000</v>
      </c>
      <c r="C22" s="36">
        <v>1527827.38</v>
      </c>
      <c r="D22" s="37">
        <f>('[1]Detalle Ejecucion Febrero 23'!$E$64)</f>
        <v>1053243.5900000001</v>
      </c>
      <c r="E22" s="37">
        <v>1518098.88</v>
      </c>
      <c r="F22" s="37">
        <f>('[1]Detalle Ejecucion Abril 23 '!$F$78)</f>
        <v>1088919.57</v>
      </c>
      <c r="G22" s="37">
        <f>('[1]Formato Presentacion Mayo '!$E$61)</f>
        <v>1095045.3600000001</v>
      </c>
      <c r="H22" s="30">
        <f>SUM(C22:G22)</f>
        <v>6283134.7800000003</v>
      </c>
    </row>
    <row r="23" spans="1:9" ht="18.75" hidden="1" customHeight="1">
      <c r="A23" s="38" t="s">
        <v>26</v>
      </c>
      <c r="B23" s="39">
        <v>24800000</v>
      </c>
      <c r="C23" s="36">
        <v>0</v>
      </c>
      <c r="D23" s="37">
        <v>0</v>
      </c>
      <c r="E23" s="37">
        <v>0</v>
      </c>
      <c r="F23" s="37"/>
      <c r="G23" s="37"/>
      <c r="H23" s="37">
        <v>0</v>
      </c>
    </row>
    <row r="24" spans="1:9" s="41" customFormat="1" ht="18" hidden="1" customHeight="1">
      <c r="A24" s="40" t="s">
        <v>27</v>
      </c>
      <c r="B24" s="27">
        <v>93644332</v>
      </c>
      <c r="C24" s="36">
        <v>0</v>
      </c>
      <c r="D24" s="37">
        <v>0</v>
      </c>
      <c r="E24" s="37">
        <v>0</v>
      </c>
      <c r="F24" s="37"/>
      <c r="G24" s="37"/>
      <c r="H24" s="37">
        <v>0</v>
      </c>
    </row>
    <row r="25" spans="1:9" ht="15.75" hidden="1" thickBot="1">
      <c r="A25" s="42" t="s">
        <v>28</v>
      </c>
      <c r="B25" s="43">
        <v>38000000</v>
      </c>
      <c r="C25" s="44"/>
      <c r="D25" s="45"/>
      <c r="E25" s="45"/>
      <c r="F25" s="45"/>
      <c r="G25" s="45"/>
      <c r="H25" s="45"/>
    </row>
    <row r="26" spans="1:9" ht="24.75" hidden="1" thickBot="1">
      <c r="A26" s="29" t="s">
        <v>26</v>
      </c>
      <c r="B26" s="43">
        <v>24800000</v>
      </c>
      <c r="C26" s="44"/>
      <c r="D26" s="45"/>
      <c r="E26" s="45"/>
      <c r="F26" s="45"/>
      <c r="G26" s="45"/>
      <c r="H26" s="45"/>
    </row>
    <row r="27" spans="1:9" ht="15.75" hidden="1" thickBot="1">
      <c r="A27" s="29" t="s">
        <v>27</v>
      </c>
      <c r="B27" s="43">
        <v>93644331</v>
      </c>
      <c r="C27" s="44"/>
      <c r="D27" s="45"/>
      <c r="E27" s="45"/>
      <c r="F27" s="45"/>
      <c r="G27" s="45"/>
      <c r="H27" s="45"/>
    </row>
    <row r="28" spans="1:9" ht="15.75" thickBot="1">
      <c r="A28" s="46" t="s">
        <v>29</v>
      </c>
      <c r="B28" s="47">
        <f>SUM(B29:B37)</f>
        <v>773444000</v>
      </c>
      <c r="C28" s="48">
        <f t="shared" ref="C28:D28" si="4">SUM(C29:C37)</f>
        <v>5989504.7799999993</v>
      </c>
      <c r="D28" s="49">
        <f t="shared" si="4"/>
        <v>6855689.5300000003</v>
      </c>
      <c r="E28" s="49">
        <f>SUM(E29:E37)</f>
        <v>6155284.8900000006</v>
      </c>
      <c r="F28" s="49">
        <f>SUM(F29:F37)</f>
        <v>4783932.82</v>
      </c>
      <c r="G28" s="49">
        <f>SUM(G29:G37)</f>
        <v>125922608.029</v>
      </c>
      <c r="H28" s="21">
        <f>SUM(H29:H37)</f>
        <v>149707020.04899999</v>
      </c>
      <c r="I28" s="50"/>
    </row>
    <row r="29" spans="1:9">
      <c r="A29" s="29" t="s">
        <v>30</v>
      </c>
      <c r="B29" s="30">
        <v>16344000</v>
      </c>
      <c r="C29" s="36">
        <v>853249.23</v>
      </c>
      <c r="D29" s="37">
        <f>('[1]Detalle Ejecucion Febrero 23'!$E$72)</f>
        <v>277825.84999999998</v>
      </c>
      <c r="E29" s="37">
        <v>1044671.09</v>
      </c>
      <c r="F29" s="37">
        <f>('[1]Detalle Ejecucion Abril 23 '!$F$89)</f>
        <v>924120.09000000008</v>
      </c>
      <c r="G29" s="37">
        <f>('[1]Formato Presentacion Mayo '!$E$67)</f>
        <v>865027.91</v>
      </c>
      <c r="H29" s="30">
        <f t="shared" ref="H29:H37" si="5">SUM(C29:G29)</f>
        <v>3964894.17</v>
      </c>
    </row>
    <row r="30" spans="1:9">
      <c r="A30" s="38" t="s">
        <v>31</v>
      </c>
      <c r="B30" s="30">
        <v>71000000</v>
      </c>
      <c r="C30" s="36">
        <v>7467.04</v>
      </c>
      <c r="D30" s="37">
        <f>('[1]Detalle Ejecucion Febrero 23'!$E$87)</f>
        <v>11328</v>
      </c>
      <c r="E30" s="37">
        <v>0</v>
      </c>
      <c r="F30" s="37">
        <f>('[1]Detalle Ejecucion Abril 23 '!$F$104)</f>
        <v>70.8</v>
      </c>
      <c r="G30" s="37">
        <f>('[1]Formato Presentacion Mayo '!$E$80)</f>
        <v>0</v>
      </c>
      <c r="H30" s="30">
        <f t="shared" si="5"/>
        <v>18865.84</v>
      </c>
    </row>
    <row r="31" spans="1:9">
      <c r="A31" s="29" t="s">
        <v>32</v>
      </c>
      <c r="B31" s="30">
        <v>3500000</v>
      </c>
      <c r="C31" s="36">
        <v>1091840</v>
      </c>
      <c r="D31" s="37">
        <f>('[1]Detalle Ejecucion Febrero 23'!$E$92)</f>
        <v>1638670</v>
      </c>
      <c r="E31" s="37">
        <v>1359465</v>
      </c>
      <c r="F31" s="37">
        <f>('[1]Detalle Ejecucion Abril 23 '!$F$109)</f>
        <v>1038723.48</v>
      </c>
      <c r="G31" s="37">
        <f>('[1]Formato Presentacion Mayo '!$E$84)</f>
        <v>1130461.74</v>
      </c>
      <c r="H31" s="30">
        <f t="shared" si="5"/>
        <v>6259160.2200000007</v>
      </c>
    </row>
    <row r="32" spans="1:9" ht="18" customHeight="1">
      <c r="A32" s="29" t="s">
        <v>33</v>
      </c>
      <c r="B32" s="30">
        <v>1500000</v>
      </c>
      <c r="C32" s="36">
        <v>0</v>
      </c>
      <c r="D32" s="37">
        <f>('[1]Detalle Ejecucion Febrero 23'!$E$100)</f>
        <v>4200</v>
      </c>
      <c r="E32" s="37">
        <v>250</v>
      </c>
      <c r="F32" s="37">
        <f>('[1]Detalle Ejecucion Abril 23 '!$F$119)</f>
        <v>13140</v>
      </c>
      <c r="G32" s="37">
        <f>('[1]Formato Presentacion Mayo '!$E$126)</f>
        <v>314</v>
      </c>
      <c r="H32" s="30">
        <f t="shared" si="5"/>
        <v>17904</v>
      </c>
    </row>
    <row r="33" spans="1:9">
      <c r="A33" s="29" t="s">
        <v>34</v>
      </c>
      <c r="B33" s="30">
        <v>11100000</v>
      </c>
      <c r="C33" s="36">
        <v>91943.24</v>
      </c>
      <c r="D33" s="37">
        <f>('[1]Detalle Ejecucion Febrero 23'!$E$112)</f>
        <v>235313.24</v>
      </c>
      <c r="E33" s="37">
        <f>('[1]Detalle Ejecucion Febrero 23'!$E$112)</f>
        <v>235313.24</v>
      </c>
      <c r="F33" s="37">
        <f>('[1]Detalle Ejecucion Abril 23 '!$F$135)</f>
        <v>378683.24</v>
      </c>
      <c r="G33" s="37">
        <f>('[1]Formato Presentacion Mayo '!$E$132)</f>
        <v>414239.77</v>
      </c>
      <c r="H33" s="30">
        <f t="shared" si="5"/>
        <v>1355492.73</v>
      </c>
    </row>
    <row r="34" spans="1:9">
      <c r="A34" s="29" t="s">
        <v>35</v>
      </c>
      <c r="B34" s="51">
        <v>12000000</v>
      </c>
      <c r="C34" s="36">
        <v>679312.45</v>
      </c>
      <c r="D34" s="37">
        <f>('[1]Detalle Ejecucion Febrero 23'!$E$120)</f>
        <v>682952.39</v>
      </c>
      <c r="E34" s="37">
        <v>645020.18999999994</v>
      </c>
      <c r="F34" s="37">
        <f>('[1]Detalle Ejecucion Abril 23 '!$F$144)</f>
        <v>625852.04</v>
      </c>
      <c r="G34" s="37">
        <f>('[1]Formato Presentacion Mayo '!$E$137)</f>
        <v>654058.69999999995</v>
      </c>
      <c r="H34" s="30">
        <f t="shared" si="5"/>
        <v>3287195.7699999996</v>
      </c>
    </row>
    <row r="35" spans="1:9" ht="29.25" customHeight="1">
      <c r="A35" s="29" t="s">
        <v>36</v>
      </c>
      <c r="B35" s="51">
        <v>111700000</v>
      </c>
      <c r="C35" s="36">
        <v>13688</v>
      </c>
      <c r="D35" s="37">
        <f>('[1]Detalle Ejecucion Febrero 23'!$E$130)</f>
        <v>228229.7</v>
      </c>
      <c r="E35" s="37">
        <v>650593</v>
      </c>
      <c r="F35" s="37">
        <f>('[1]Detalle Ejecucion Abril 23 '!$F$154)</f>
        <v>6844</v>
      </c>
      <c r="G35" s="37">
        <f>('[1]Formato Presentacion Mayo '!$E$146)</f>
        <v>438989.5</v>
      </c>
      <c r="H35" s="30">
        <f t="shared" si="5"/>
        <v>1338344.2</v>
      </c>
    </row>
    <row r="36" spans="1:9" ht="24">
      <c r="A36" s="29" t="s">
        <v>37</v>
      </c>
      <c r="B36" s="30">
        <v>546300000</v>
      </c>
      <c r="C36" s="36">
        <v>3252004.82</v>
      </c>
      <c r="D36" s="37">
        <f>('[1]Detalle Ejecucion Febrero 23'!$E$145)</f>
        <v>3442327.65</v>
      </c>
      <c r="E36" s="37">
        <v>2219972.37</v>
      </c>
      <c r="F36" s="37">
        <f>('[1]Detalle Ejecucion Abril 23 '!$F$169)</f>
        <v>563413.42999999993</v>
      </c>
      <c r="G36" s="37">
        <f>('[1]Formato Presentacion Mayo '!$E$160)</f>
        <v>122419516.40899999</v>
      </c>
      <c r="H36" s="30">
        <f t="shared" si="5"/>
        <v>131897234.67899999</v>
      </c>
    </row>
    <row r="37" spans="1:9" ht="18" customHeight="1" thickBot="1">
      <c r="A37" s="29" t="s">
        <v>38</v>
      </c>
      <c r="B37" s="30"/>
      <c r="C37" s="36">
        <v>0</v>
      </c>
      <c r="D37" s="52">
        <f>('[1]Detalle Ejecucion Febrero 23'!$E$188)</f>
        <v>334842.7</v>
      </c>
      <c r="E37" s="52">
        <v>0</v>
      </c>
      <c r="F37" s="37">
        <f>('[1]Detalle Ejecucion Abril 23 '!$F$203)</f>
        <v>1233085.74</v>
      </c>
      <c r="G37" s="37">
        <f>('[1]Formato Presentacion Mayo '!$E$195)</f>
        <v>0</v>
      </c>
      <c r="H37" s="30">
        <f t="shared" si="5"/>
        <v>1567928.44</v>
      </c>
    </row>
    <row r="38" spans="1:9" ht="15.75" thickBot="1">
      <c r="A38" s="46" t="s">
        <v>39</v>
      </c>
      <c r="B38" s="47">
        <f>SUM(B39+B40+B41+B45+B46+B47+B48+B50)</f>
        <v>38024600</v>
      </c>
      <c r="C38" s="48">
        <f t="shared" ref="C38:D38" si="6">SUM(C39:C50)</f>
        <v>965516.48</v>
      </c>
      <c r="D38" s="49">
        <f t="shared" si="6"/>
        <v>1239265.48</v>
      </c>
      <c r="E38" s="49">
        <f t="shared" ref="E38:G38" si="7">SUM(E39:E50)</f>
        <v>4098224.07</v>
      </c>
      <c r="F38" s="49">
        <f t="shared" si="7"/>
        <v>1151438.81</v>
      </c>
      <c r="G38" s="49">
        <f t="shared" si="7"/>
        <v>1738236.94</v>
      </c>
      <c r="H38" s="21">
        <f>(C38+D38+E38+F38+G38)</f>
        <v>9192681.7799999993</v>
      </c>
      <c r="I38" s="33"/>
    </row>
    <row r="39" spans="1:9">
      <c r="A39" s="38" t="s">
        <v>40</v>
      </c>
      <c r="B39" s="30">
        <v>2550000</v>
      </c>
      <c r="C39" s="36">
        <v>89124.49</v>
      </c>
      <c r="D39" s="37">
        <f>('[1]Detalle Ejecucion Febrero 23'!$E$194)</f>
        <v>60472.460000000014</v>
      </c>
      <c r="E39" s="37">
        <v>168588.24</v>
      </c>
      <c r="F39" s="37">
        <f>('[1]Formato Presentacion Abril '!$E$200)</f>
        <v>64422.68</v>
      </c>
      <c r="G39" s="37">
        <f>('[1]Detalle de Ejecucion Mayo 23'!$E$188)</f>
        <v>151481.79</v>
      </c>
      <c r="H39" s="30">
        <f>SUM(C39:G39)</f>
        <v>534089.66</v>
      </c>
    </row>
    <row r="40" spans="1:9">
      <c r="A40" s="29" t="s">
        <v>41</v>
      </c>
      <c r="B40" s="30">
        <v>4700000</v>
      </c>
      <c r="C40" s="36">
        <v>0</v>
      </c>
      <c r="D40" s="37">
        <f>('[1]Detalle Ejecucion Febrero 23'!$E$249)</f>
        <v>0</v>
      </c>
      <c r="E40" s="37">
        <f>('[1]Detalle Ejecucion Febrero 23'!$E$249)</f>
        <v>0</v>
      </c>
      <c r="F40" s="37">
        <f>('[1]Detalle Ejecucion Abril 23 '!$F$264)</f>
        <v>0</v>
      </c>
      <c r="G40" s="37">
        <f>('[1]Formato Presentacion Mayo '!$E$204)</f>
        <v>0</v>
      </c>
      <c r="H40" s="30">
        <f t="shared" ref="H40:H49" si="8">SUM(C40:G40)</f>
        <v>0</v>
      </c>
    </row>
    <row r="41" spans="1:9">
      <c r="A41" s="38" t="s">
        <v>42</v>
      </c>
      <c r="B41" s="30">
        <v>1800000</v>
      </c>
      <c r="C41" s="36">
        <v>0</v>
      </c>
      <c r="D41" s="37">
        <f>('[1]Detalle Ejecucion Febrero 23'!$E$254)</f>
        <v>0</v>
      </c>
      <c r="E41" s="37">
        <f>('[1]Detalle Ejecucion Febrero 23'!$E$254)</f>
        <v>0</v>
      </c>
      <c r="F41" s="37">
        <f>('[1]Detalle Ejecucion Abril 23 '!$F$269)</f>
        <v>0</v>
      </c>
      <c r="G41" s="37">
        <f>('[1]Formato Presentacion Mayo '!$E$209)</f>
        <v>0</v>
      </c>
      <c r="H41" s="30">
        <f t="shared" si="8"/>
        <v>0</v>
      </c>
    </row>
    <row r="42" spans="1:9" hidden="1">
      <c r="A42" s="29" t="s">
        <v>43</v>
      </c>
      <c r="B42" s="30">
        <v>1000000</v>
      </c>
      <c r="C42" s="36">
        <v>0</v>
      </c>
      <c r="D42" s="37">
        <v>0</v>
      </c>
      <c r="E42" s="37">
        <v>0</v>
      </c>
      <c r="F42" s="37"/>
      <c r="G42" s="37"/>
      <c r="H42" s="30">
        <f t="shared" si="8"/>
        <v>0</v>
      </c>
    </row>
    <row r="43" spans="1:9" hidden="1">
      <c r="A43" s="38" t="s">
        <v>44</v>
      </c>
      <c r="B43" s="30">
        <v>1300000</v>
      </c>
      <c r="C43" s="36">
        <v>0</v>
      </c>
      <c r="D43" s="37">
        <v>0</v>
      </c>
      <c r="E43" s="37">
        <v>0</v>
      </c>
      <c r="F43" s="37"/>
      <c r="G43" s="37"/>
      <c r="H43" s="30">
        <f t="shared" si="8"/>
        <v>0</v>
      </c>
    </row>
    <row r="44" spans="1:9" ht="24" hidden="1">
      <c r="A44" s="53" t="s">
        <v>45</v>
      </c>
      <c r="B44" s="30">
        <v>50000</v>
      </c>
      <c r="C44" s="36">
        <v>0</v>
      </c>
      <c r="D44" s="37">
        <v>0</v>
      </c>
      <c r="E44" s="37">
        <v>0</v>
      </c>
      <c r="F44" s="37"/>
      <c r="G44" s="37"/>
      <c r="H44" s="30">
        <f t="shared" si="8"/>
        <v>0</v>
      </c>
    </row>
    <row r="45" spans="1:9">
      <c r="A45" s="38" t="s">
        <v>46</v>
      </c>
      <c r="B45" s="30">
        <v>800000</v>
      </c>
      <c r="C45" s="36">
        <v>0</v>
      </c>
      <c r="D45" s="37">
        <v>0</v>
      </c>
      <c r="E45" s="37">
        <v>0</v>
      </c>
      <c r="F45" s="37">
        <f>('[1]Detalle Ejecucion Abril 23 '!$F$276)</f>
        <v>0</v>
      </c>
      <c r="G45" s="37">
        <f>('[1]Formato Presentacion Mayo '!$E$216)</f>
        <v>0</v>
      </c>
      <c r="H45" s="30">
        <f t="shared" si="8"/>
        <v>0</v>
      </c>
    </row>
    <row r="46" spans="1:9">
      <c r="A46" s="38" t="s">
        <v>47</v>
      </c>
      <c r="B46" s="30">
        <v>1000000</v>
      </c>
      <c r="C46" s="36">
        <v>73455</v>
      </c>
      <c r="D46" s="37">
        <f>('[1]Detalle Ejecucion Febrero 23'!$E$264)</f>
        <v>106495</v>
      </c>
      <c r="E46" s="37">
        <v>0</v>
      </c>
      <c r="F46" s="37">
        <f>('[1]Detalle Ejecucion Abril 23 '!$F$279)</f>
        <v>318999.96000000002</v>
      </c>
      <c r="G46" s="37">
        <f>('[1]Formato Presentacion Mayo '!$E$219)</f>
        <v>0</v>
      </c>
      <c r="H46" s="30">
        <f>SUM(C46:G46)</f>
        <v>498949.96</v>
      </c>
    </row>
    <row r="47" spans="1:9">
      <c r="A47" s="38" t="s">
        <v>48</v>
      </c>
      <c r="B47" s="30">
        <v>50000</v>
      </c>
      <c r="C47" s="36">
        <v>0</v>
      </c>
      <c r="D47" s="37">
        <v>0</v>
      </c>
      <c r="E47" s="37">
        <v>0</v>
      </c>
      <c r="F47" s="37">
        <f>('[1]Detalle Ejecucion Abril 23 '!$F$284)</f>
        <v>0</v>
      </c>
      <c r="G47" s="37">
        <f>('[1]Formato Presentacion Mayo '!$E$224)</f>
        <v>4445.0600000000004</v>
      </c>
      <c r="H47" s="30">
        <f>SUM(C47:G47)</f>
        <v>4445.0600000000004</v>
      </c>
    </row>
    <row r="48" spans="1:9" ht="24">
      <c r="A48" s="29" t="s">
        <v>49</v>
      </c>
      <c r="B48" s="30">
        <v>15970000</v>
      </c>
      <c r="C48" s="36">
        <v>686450</v>
      </c>
      <c r="D48" s="37">
        <f>('[1]Detalle Ejecucion Febrero 23'!$E$279)</f>
        <v>686490</v>
      </c>
      <c r="E48" s="37">
        <v>614779.19999999995</v>
      </c>
      <c r="F48" s="37">
        <f>('[1]Formato Presentacion Abril '!$E$233)</f>
        <v>642060</v>
      </c>
      <c r="G48" s="37">
        <f>('[1]Formato Presentacion Mayo '!$E$233)</f>
        <v>642060</v>
      </c>
      <c r="H48" s="30">
        <f>SUM(C48:G48)</f>
        <v>3271839.2</v>
      </c>
    </row>
    <row r="49" spans="1:9" ht="43.5" hidden="1" customHeight="1">
      <c r="A49" s="29" t="s">
        <v>50</v>
      </c>
      <c r="B49" s="30">
        <v>0</v>
      </c>
      <c r="C49" s="36">
        <v>0</v>
      </c>
      <c r="D49" s="37">
        <v>0</v>
      </c>
      <c r="E49" s="37">
        <v>0</v>
      </c>
      <c r="F49" s="37"/>
      <c r="G49" s="37"/>
      <c r="H49" s="30">
        <f t="shared" si="8"/>
        <v>0</v>
      </c>
    </row>
    <row r="50" spans="1:9">
      <c r="A50" s="29" t="s">
        <v>51</v>
      </c>
      <c r="B50" s="54">
        <v>11154600</v>
      </c>
      <c r="C50" s="36">
        <v>116486.99</v>
      </c>
      <c r="D50" s="37">
        <f>('[1]Detalle Ejecucion Febrero 23'!$E$290)</f>
        <v>385808.02000000008</v>
      </c>
      <c r="E50" s="37">
        <v>3314856.63</v>
      </c>
      <c r="F50" s="37">
        <f>('[1]Detalle Ejecucion Abril 23 '!$F$305)</f>
        <v>125956.17</v>
      </c>
      <c r="G50" s="37">
        <f>('[1]Formato Presentacion Mayo '!$E$243)</f>
        <v>940250.09000000008</v>
      </c>
      <c r="H50" s="30">
        <f>SUM(C50:G50)</f>
        <v>4883357.9000000004</v>
      </c>
    </row>
    <row r="51" spans="1:9" s="56" customFormat="1">
      <c r="A51" s="46" t="s">
        <v>52</v>
      </c>
      <c r="B51" s="47">
        <f>SUM(B52:B52)</f>
        <v>25000000</v>
      </c>
      <c r="C51" s="48">
        <f>SUM(C52:C52)</f>
        <v>171100</v>
      </c>
      <c r="D51" s="48">
        <f t="shared" ref="D51:G51" si="9">SUM(D52:D52)</f>
        <v>0</v>
      </c>
      <c r="E51" s="48">
        <f t="shared" si="9"/>
        <v>0</v>
      </c>
      <c r="F51" s="48">
        <f t="shared" si="9"/>
        <v>182400</v>
      </c>
      <c r="G51" s="48">
        <f t="shared" si="9"/>
        <v>0</v>
      </c>
      <c r="H51" s="48">
        <f>(C51+D51+E51+F51+G51)</f>
        <v>353500</v>
      </c>
      <c r="I51" s="55"/>
    </row>
    <row r="52" spans="1:9" ht="24.75" thickBot="1">
      <c r="A52" s="57" t="s">
        <v>53</v>
      </c>
      <c r="B52" s="58">
        <v>25000000</v>
      </c>
      <c r="C52" s="59">
        <v>171100</v>
      </c>
      <c r="D52" s="60"/>
      <c r="E52" s="60"/>
      <c r="F52" s="61">
        <f>('[1]Detalle Ejecucion Abril 23 '!$F$335)</f>
        <v>182400</v>
      </c>
      <c r="G52" s="62">
        <f>('[1]Formato Presentacion Mayo '!$E$256)</f>
        <v>0</v>
      </c>
      <c r="H52" s="63">
        <f>(C52+D52+E52+F52+G52)</f>
        <v>353500</v>
      </c>
    </row>
    <row r="53" spans="1:9">
      <c r="A53" s="64"/>
      <c r="B53" s="65"/>
      <c r="C53" s="66"/>
    </row>
    <row r="54" spans="1:9">
      <c r="A54" s="64"/>
      <c r="B54" s="65"/>
      <c r="C54" s="66"/>
    </row>
    <row r="55" spans="1:9">
      <c r="A55" s="64"/>
      <c r="B55" s="65"/>
      <c r="C55" s="66"/>
    </row>
    <row r="56" spans="1:9">
      <c r="A56" s="64"/>
      <c r="B56" s="65"/>
      <c r="C56" s="66"/>
    </row>
    <row r="57" spans="1:9">
      <c r="A57" s="64"/>
      <c r="B57" s="65"/>
      <c r="C57" s="66"/>
    </row>
    <row r="58" spans="1:9">
      <c r="A58" s="64"/>
      <c r="B58" s="65"/>
      <c r="C58" s="66"/>
    </row>
    <row r="59" spans="1:9">
      <c r="A59" t="s">
        <v>0</v>
      </c>
    </row>
    <row r="62" spans="1:9">
      <c r="A62" s="136" t="s">
        <v>1</v>
      </c>
      <c r="B62" s="136"/>
      <c r="C62" s="136"/>
      <c r="D62" s="136"/>
      <c r="E62" s="136"/>
      <c r="F62" s="136"/>
      <c r="G62" s="136"/>
      <c r="H62" s="136"/>
    </row>
    <row r="63" spans="1:9" ht="15.75">
      <c r="A63" s="137" t="s">
        <v>2</v>
      </c>
      <c r="B63" s="137"/>
      <c r="C63" s="137"/>
      <c r="D63" s="137"/>
      <c r="E63" s="137"/>
      <c r="F63" s="137"/>
      <c r="G63" s="137"/>
      <c r="H63" s="137"/>
    </row>
    <row r="64" spans="1:9" ht="16.5" thickBot="1">
      <c r="A64" s="137" t="s">
        <v>3</v>
      </c>
      <c r="B64" s="137"/>
      <c r="C64" s="137"/>
      <c r="D64" s="137"/>
      <c r="E64" s="137"/>
      <c r="F64" s="137"/>
      <c r="G64" s="137"/>
      <c r="H64" s="137"/>
    </row>
    <row r="65" spans="1:9" ht="15.75" customHeight="1">
      <c r="A65" s="67" t="s">
        <v>4</v>
      </c>
      <c r="B65" s="2" t="s">
        <v>5</v>
      </c>
      <c r="C65" s="3" t="s">
        <v>6</v>
      </c>
      <c r="D65" s="2" t="s">
        <v>7</v>
      </c>
      <c r="E65" s="2" t="s">
        <v>8</v>
      </c>
      <c r="F65" s="2" t="s">
        <v>9</v>
      </c>
      <c r="G65" s="2" t="s">
        <v>10</v>
      </c>
      <c r="H65" s="2" t="s">
        <v>11</v>
      </c>
    </row>
    <row r="66" spans="1:9" ht="15.75" thickBot="1">
      <c r="A66" s="68" t="s">
        <v>54</v>
      </c>
      <c r="B66" s="69">
        <f t="shared" ref="B66:G66" si="10">SUM(B67:B73)</f>
        <v>1500000000</v>
      </c>
      <c r="C66" s="70">
        <f t="shared" si="10"/>
        <v>553720</v>
      </c>
      <c r="D66" s="71">
        <f t="shared" si="10"/>
        <v>1627945.67</v>
      </c>
      <c r="E66" s="71">
        <f t="shared" si="10"/>
        <v>1501750433.8499999</v>
      </c>
      <c r="F66" s="71">
        <f t="shared" si="10"/>
        <v>1462176.42</v>
      </c>
      <c r="G66" s="71">
        <f t="shared" si="10"/>
        <v>13051069.27</v>
      </c>
      <c r="H66" s="71">
        <f>SUM(H67:H73)</f>
        <v>1518445345.21</v>
      </c>
      <c r="I66" s="12"/>
    </row>
    <row r="67" spans="1:9">
      <c r="A67" s="72" t="s">
        <v>55</v>
      </c>
      <c r="B67" s="30"/>
      <c r="C67" s="36">
        <v>553720</v>
      </c>
      <c r="D67" s="73">
        <f>('[1]Detalle Ejecucion Febrero 23'!$E$335)</f>
        <v>1627945.67</v>
      </c>
      <c r="E67" s="73">
        <v>1750433.85</v>
      </c>
      <c r="F67" s="37">
        <f>('[1]Detalle Ejecucion Abril 23 '!$F$351)</f>
        <v>1462176.42</v>
      </c>
      <c r="G67" s="37">
        <f>('[1]Formato Presentacion Mayo '!$E$272)</f>
        <v>13051069.27</v>
      </c>
      <c r="H67" s="37">
        <f>(C67+D67+E67+F61+F67+G67)</f>
        <v>18445345.210000001</v>
      </c>
    </row>
    <row r="68" spans="1:9" ht="24">
      <c r="A68" s="74" t="s">
        <v>56</v>
      </c>
      <c r="B68" s="30">
        <v>1500000000</v>
      </c>
      <c r="C68" s="36">
        <v>0</v>
      </c>
      <c r="D68" s="37">
        <v>0</v>
      </c>
      <c r="E68" s="37">
        <v>1500000000</v>
      </c>
      <c r="F68" s="37">
        <f>('[1]Detalle Ejecucion Abril 23 '!$F$355)</f>
        <v>0</v>
      </c>
      <c r="G68" s="37">
        <f>('[1]Formato Presentacion Mayo '!$E$273)</f>
        <v>0</v>
      </c>
      <c r="H68" s="37">
        <f>SUM(C68:G68)</f>
        <v>1500000000</v>
      </c>
    </row>
    <row r="69" spans="1:9" ht="24" hidden="1">
      <c r="A69" s="74" t="s">
        <v>57</v>
      </c>
      <c r="B69" s="39"/>
      <c r="C69" s="36">
        <v>0</v>
      </c>
      <c r="D69" s="37">
        <v>0</v>
      </c>
      <c r="E69" s="37">
        <v>0</v>
      </c>
      <c r="F69" s="37"/>
      <c r="G69" s="37"/>
      <c r="H69" s="37">
        <v>0</v>
      </c>
    </row>
    <row r="70" spans="1:9" ht="24" hidden="1">
      <c r="A70" s="75" t="s">
        <v>58</v>
      </c>
      <c r="B70" s="27"/>
      <c r="C70" s="76">
        <v>0</v>
      </c>
      <c r="D70" s="52">
        <v>0</v>
      </c>
      <c r="E70" s="52">
        <v>0</v>
      </c>
      <c r="F70" s="52"/>
      <c r="G70" s="52"/>
      <c r="H70" s="52">
        <v>0</v>
      </c>
    </row>
    <row r="71" spans="1:9" ht="24" hidden="1">
      <c r="A71" s="72" t="s">
        <v>59</v>
      </c>
      <c r="B71" s="27"/>
      <c r="C71" s="77">
        <v>0</v>
      </c>
      <c r="D71" s="78">
        <v>0</v>
      </c>
      <c r="E71" s="78">
        <v>0</v>
      </c>
      <c r="F71" s="78"/>
      <c r="G71" s="78"/>
      <c r="H71" s="78">
        <v>0</v>
      </c>
    </row>
    <row r="72" spans="1:9" ht="24" hidden="1">
      <c r="A72" s="74" t="s">
        <v>60</v>
      </c>
      <c r="B72" s="27"/>
      <c r="C72" s="36">
        <v>0</v>
      </c>
      <c r="D72" s="37">
        <v>0</v>
      </c>
      <c r="E72" s="37">
        <v>0</v>
      </c>
      <c r="F72" s="37"/>
      <c r="G72" s="37"/>
      <c r="H72" s="37">
        <v>0</v>
      </c>
    </row>
    <row r="73" spans="1:9" ht="24" hidden="1">
      <c r="A73" s="74" t="s">
        <v>61</v>
      </c>
      <c r="B73" s="43"/>
      <c r="C73" s="36">
        <v>0</v>
      </c>
      <c r="D73" s="37">
        <v>0</v>
      </c>
      <c r="E73" s="37">
        <v>0</v>
      </c>
      <c r="F73" s="37"/>
      <c r="G73" s="37"/>
      <c r="H73" s="37">
        <v>0</v>
      </c>
    </row>
    <row r="74" spans="1:9" ht="27.75" customHeight="1">
      <c r="A74" s="79" t="s">
        <v>62</v>
      </c>
      <c r="B74" s="47">
        <f>SUM(B75+B79+B80+B81+B84+B85)</f>
        <v>115790800</v>
      </c>
      <c r="C74" s="48">
        <f>SUM(C75:C87)</f>
        <v>1362162.5</v>
      </c>
      <c r="D74" s="49">
        <f>SUM(D75:D87)</f>
        <v>414650.02</v>
      </c>
      <c r="E74" s="49">
        <f>SUM(E75:E87)</f>
        <v>2733572.73</v>
      </c>
      <c r="F74" s="49">
        <f>SUM(F75:F87)</f>
        <v>407346.94</v>
      </c>
      <c r="G74" s="49">
        <f>SUM(G75:G87)</f>
        <v>4289243.28</v>
      </c>
      <c r="H74" s="49">
        <f>SUM(C74:G74)</f>
        <v>9206975.4700000007</v>
      </c>
      <c r="I74" s="50"/>
    </row>
    <row r="75" spans="1:9">
      <c r="A75" s="74" t="s">
        <v>63</v>
      </c>
      <c r="B75" s="30">
        <v>39000000</v>
      </c>
      <c r="C75" s="36">
        <v>1151532.5</v>
      </c>
      <c r="D75" s="37">
        <v>0</v>
      </c>
      <c r="E75" s="37">
        <v>2733572.73</v>
      </c>
      <c r="F75" s="37">
        <f>('[1]Detalle Ejecucion Abril 23 '!$F$358)</f>
        <v>0</v>
      </c>
      <c r="G75" s="37">
        <f>('[1]Formato Presentacion Mayo '!$E$275)</f>
        <v>3912225.81</v>
      </c>
      <c r="H75" s="37">
        <f>SUM(C75:G75)</f>
        <v>7797331.04</v>
      </c>
    </row>
    <row r="76" spans="1:9" ht="24" hidden="1">
      <c r="A76" s="74" t="s">
        <v>64</v>
      </c>
      <c r="B76" s="30">
        <v>3300000</v>
      </c>
      <c r="C76" s="36">
        <v>0</v>
      </c>
      <c r="D76" s="37">
        <v>0</v>
      </c>
      <c r="E76" s="37">
        <v>0</v>
      </c>
      <c r="F76" s="37"/>
      <c r="G76" s="37"/>
      <c r="H76" s="37">
        <f t="shared" ref="H76:H83" si="11">SUM(C76:G76)</f>
        <v>0</v>
      </c>
    </row>
    <row r="77" spans="1:9" ht="24" hidden="1">
      <c r="A77" s="74" t="s">
        <v>65</v>
      </c>
      <c r="B77" s="30">
        <v>0</v>
      </c>
      <c r="C77" s="36">
        <v>0</v>
      </c>
      <c r="D77" s="37">
        <v>0</v>
      </c>
      <c r="E77" s="37">
        <v>0</v>
      </c>
      <c r="F77" s="37"/>
      <c r="G77" s="37"/>
      <c r="H77" s="37">
        <f t="shared" si="11"/>
        <v>0</v>
      </c>
    </row>
    <row r="78" spans="1:9" ht="24" hidden="1">
      <c r="A78" s="74" t="s">
        <v>66</v>
      </c>
      <c r="B78" s="30">
        <v>51000000</v>
      </c>
      <c r="C78" s="36">
        <v>0</v>
      </c>
      <c r="D78" s="37">
        <v>0</v>
      </c>
      <c r="E78" s="37">
        <v>0</v>
      </c>
      <c r="F78" s="37"/>
      <c r="G78" s="37"/>
      <c r="H78" s="37">
        <f t="shared" si="11"/>
        <v>0</v>
      </c>
    </row>
    <row r="79" spans="1:9" ht="24">
      <c r="A79" s="74" t="s">
        <v>67</v>
      </c>
      <c r="B79" s="30">
        <v>3300000</v>
      </c>
      <c r="C79" s="36">
        <v>0</v>
      </c>
      <c r="D79" s="37">
        <v>0</v>
      </c>
      <c r="E79" s="37">
        <v>0</v>
      </c>
      <c r="F79" s="37">
        <f>('[1]Detalle Ejecucion Abril 23 '!$F$364)</f>
        <v>0</v>
      </c>
      <c r="G79" s="37">
        <f>('[1]Formato Presentacion Mayo '!$E$283)</f>
        <v>0</v>
      </c>
      <c r="H79" s="37">
        <f>SUM(C79:G79)</f>
        <v>0</v>
      </c>
    </row>
    <row r="80" spans="1:9">
      <c r="A80" s="74" t="s">
        <v>68</v>
      </c>
      <c r="B80" s="30">
        <v>41000000</v>
      </c>
      <c r="C80" s="36">
        <v>0</v>
      </c>
      <c r="D80" s="37">
        <v>0</v>
      </c>
      <c r="E80" s="37">
        <v>0</v>
      </c>
      <c r="F80" s="37">
        <f>('[1]Detalle Ejecucion Abril 23 '!$F$372)</f>
        <v>0</v>
      </c>
      <c r="G80" s="37">
        <f>('[1]Formato Presentacion Mayo '!$E$291)</f>
        <v>0</v>
      </c>
      <c r="H80" s="37">
        <f>SUM(C80:G80)</f>
        <v>0</v>
      </c>
    </row>
    <row r="81" spans="1:9">
      <c r="A81" s="74" t="s">
        <v>69</v>
      </c>
      <c r="B81" s="30">
        <v>20490800</v>
      </c>
      <c r="C81" s="36">
        <v>210630</v>
      </c>
      <c r="D81" s="37">
        <f>('[1]Detalle Ejecucion Febrero 23'!$E$358)</f>
        <v>414650.02</v>
      </c>
      <c r="E81" s="37">
        <v>0</v>
      </c>
      <c r="F81" s="37">
        <f>('[1]Detalle Ejecucion Abril 23 '!$F$375)</f>
        <v>36585.9</v>
      </c>
      <c r="G81" s="37">
        <f>('[1]Formato Presentacion Mayo '!$E$294)</f>
        <v>3429.47</v>
      </c>
      <c r="H81" s="37">
        <f>SUM(C81:G81)</f>
        <v>665295.39</v>
      </c>
    </row>
    <row r="82" spans="1:9" ht="22.5" hidden="1" customHeight="1">
      <c r="A82" s="74" t="s">
        <v>70</v>
      </c>
      <c r="B82" s="30"/>
      <c r="C82" s="36">
        <v>0</v>
      </c>
      <c r="D82" s="37">
        <v>0</v>
      </c>
      <c r="E82" s="37">
        <v>0</v>
      </c>
      <c r="F82" s="37"/>
      <c r="G82" s="37"/>
      <c r="H82" s="37">
        <f t="shared" si="11"/>
        <v>0</v>
      </c>
    </row>
    <row r="83" spans="1:9" ht="19.5" hidden="1" customHeight="1">
      <c r="A83" s="74" t="s">
        <v>71</v>
      </c>
      <c r="B83" s="30"/>
      <c r="C83" s="36">
        <v>0</v>
      </c>
      <c r="D83" s="37">
        <v>0</v>
      </c>
      <c r="E83" s="37">
        <v>0</v>
      </c>
      <c r="F83" s="37"/>
      <c r="G83" s="37"/>
      <c r="H83" s="37">
        <f t="shared" si="11"/>
        <v>0</v>
      </c>
    </row>
    <row r="84" spans="1:9" ht="19.5" customHeight="1">
      <c r="A84" s="74" t="s">
        <v>72</v>
      </c>
      <c r="B84" s="30">
        <v>2000000</v>
      </c>
      <c r="C84" s="36">
        <v>0</v>
      </c>
      <c r="D84" s="37">
        <v>0</v>
      </c>
      <c r="E84" s="37">
        <v>0</v>
      </c>
      <c r="F84" s="37">
        <f>('[1]Detalle Ejecucion Abril 23 '!$F$383)</f>
        <v>0</v>
      </c>
      <c r="G84" s="37">
        <f>('[1]Formato Presentacion Mayo '!$E$303)</f>
        <v>43188</v>
      </c>
      <c r="H84" s="37">
        <f>SUM(C84:G84)</f>
        <v>43188</v>
      </c>
    </row>
    <row r="85" spans="1:9" ht="22.5" customHeight="1">
      <c r="A85" s="74" t="s">
        <v>73</v>
      </c>
      <c r="B85" s="30">
        <v>10000000</v>
      </c>
      <c r="C85" s="36">
        <v>0</v>
      </c>
      <c r="D85" s="37">
        <v>0</v>
      </c>
      <c r="E85" s="37">
        <v>0</v>
      </c>
      <c r="F85" s="37">
        <f>('[1]Detalle Ejecucion Abril 23 '!$F$386)</f>
        <v>0</v>
      </c>
      <c r="G85" s="37">
        <f>('[1]Formato Presentacion Mayo '!$E$305)</f>
        <v>330400</v>
      </c>
      <c r="H85" s="37">
        <f>SUM(C85:G85)</f>
        <v>330400</v>
      </c>
    </row>
    <row r="86" spans="1:9">
      <c r="A86" s="74" t="s">
        <v>74</v>
      </c>
      <c r="B86" s="80"/>
      <c r="C86" s="81"/>
      <c r="D86" s="81"/>
      <c r="E86" s="81"/>
      <c r="F86" s="82">
        <f>('[1]Detalle Ejecucion Abril 23 '!$F$390)</f>
        <v>370761.04</v>
      </c>
      <c r="G86" s="82">
        <f>('[1]Formato Presentacion Mayo '!$E$313)</f>
        <v>0</v>
      </c>
      <c r="H86" s="37">
        <f>SUM(C86:G86)</f>
        <v>370761.04</v>
      </c>
    </row>
    <row r="87" spans="1:9" ht="35.25" hidden="1" customHeight="1">
      <c r="A87" s="83" t="s">
        <v>75</v>
      </c>
      <c r="B87" s="30"/>
      <c r="C87" s="36">
        <v>0</v>
      </c>
      <c r="D87" s="37">
        <v>0</v>
      </c>
      <c r="E87" s="37">
        <v>0</v>
      </c>
      <c r="F87" s="37"/>
      <c r="G87" s="36"/>
      <c r="H87" s="76">
        <v>0</v>
      </c>
    </row>
    <row r="88" spans="1:9">
      <c r="A88" s="79" t="s">
        <v>76</v>
      </c>
      <c r="B88" s="47">
        <f>+B89</f>
        <v>105000000</v>
      </c>
      <c r="C88" s="48">
        <f>SUM(C89:C93)</f>
        <v>1055750.49</v>
      </c>
      <c r="D88" s="49">
        <f>('[1]Detalle Ejecucion Febrero 23'!$E$378)</f>
        <v>7066840.9900000002</v>
      </c>
      <c r="E88" s="49">
        <f>SUM(E89:E100)</f>
        <v>3969576.73</v>
      </c>
      <c r="F88" s="49">
        <f>SUM(F89:F100)</f>
        <v>7457908.4399999995</v>
      </c>
      <c r="G88" s="49">
        <f>SUM(G89:G100)</f>
        <v>5523348.5</v>
      </c>
      <c r="H88" s="49">
        <f>SUM(H89:H100)</f>
        <v>25073425.149999999</v>
      </c>
      <c r="I88" s="12"/>
    </row>
    <row r="89" spans="1:9">
      <c r="A89" s="72" t="s">
        <v>77</v>
      </c>
      <c r="B89" s="30">
        <v>105000000</v>
      </c>
      <c r="C89" s="36">
        <v>1055750.49</v>
      </c>
      <c r="D89" s="37">
        <v>4032501.05</v>
      </c>
      <c r="E89" s="37">
        <v>3880638.23</v>
      </c>
      <c r="F89" s="37">
        <f>('[1]Detalle Ejecucion Abril 23 '!$F$394)</f>
        <v>0</v>
      </c>
      <c r="G89" s="37">
        <f>('[1]Detalle de Ejecucion Mayo 23'!$E$359)</f>
        <v>1113863.9099999999</v>
      </c>
      <c r="H89" s="37">
        <f>SUM(C89:G89)</f>
        <v>10082753.68</v>
      </c>
    </row>
    <row r="90" spans="1:9" ht="15" customHeight="1" thickBot="1">
      <c r="A90" s="74" t="s">
        <v>78</v>
      </c>
      <c r="B90" s="84"/>
      <c r="C90" s="80"/>
      <c r="D90" s="37">
        <v>3034339.94</v>
      </c>
      <c r="E90" s="37">
        <v>88938.5</v>
      </c>
      <c r="F90" s="37">
        <f>('[1]Detalle Ejecucion Abril 23 '!$F$397)</f>
        <v>7457908.4399999995</v>
      </c>
      <c r="G90" s="37">
        <f>('[1]Detalle de Ejecucion Mayo 23'!$E$362)</f>
        <v>4409484.59</v>
      </c>
      <c r="H90" s="37">
        <f>SUM(C90:G90)</f>
        <v>14990671.469999999</v>
      </c>
    </row>
    <row r="91" spans="1:9" ht="15.75" hidden="1" thickBot="1">
      <c r="A91" s="85" t="s">
        <v>79</v>
      </c>
      <c r="B91" s="86"/>
      <c r="C91" s="87">
        <v>0</v>
      </c>
      <c r="D91" s="88">
        <v>0</v>
      </c>
      <c r="E91" s="88">
        <v>0</v>
      </c>
      <c r="F91" s="88"/>
      <c r="G91" s="88"/>
      <c r="H91" s="88">
        <v>0</v>
      </c>
    </row>
    <row r="92" spans="1:9" ht="15.75" hidden="1" thickBot="1">
      <c r="A92" s="89" t="s">
        <v>80</v>
      </c>
      <c r="B92" s="86"/>
      <c r="C92" s="90">
        <v>0</v>
      </c>
      <c r="D92" s="91">
        <v>0</v>
      </c>
      <c r="E92" s="91">
        <v>0</v>
      </c>
      <c r="F92" s="91"/>
      <c r="G92" s="91"/>
      <c r="H92" s="91">
        <v>0</v>
      </c>
    </row>
    <row r="93" spans="1:9" ht="45.75" hidden="1" thickBot="1">
      <c r="A93" s="92" t="s">
        <v>81</v>
      </c>
      <c r="B93" s="86"/>
      <c r="C93" s="93">
        <v>0</v>
      </c>
      <c r="D93" s="94">
        <v>0</v>
      </c>
      <c r="E93" s="94">
        <v>0</v>
      </c>
      <c r="F93" s="94"/>
      <c r="G93" s="94"/>
      <c r="H93" s="94">
        <v>0</v>
      </c>
    </row>
    <row r="94" spans="1:9" ht="30.75" hidden="1" thickBot="1">
      <c r="A94" s="95" t="s">
        <v>82</v>
      </c>
      <c r="B94" s="96"/>
      <c r="C94" s="97">
        <f t="shared" ref="C94:H94" si="12">SUM(C95:C96)</f>
        <v>0</v>
      </c>
      <c r="D94" s="98">
        <f t="shared" si="12"/>
        <v>0</v>
      </c>
      <c r="E94" s="98">
        <f t="shared" si="12"/>
        <v>0</v>
      </c>
      <c r="F94" s="98"/>
      <c r="G94" s="98"/>
      <c r="H94" s="98">
        <f t="shared" si="12"/>
        <v>0</v>
      </c>
    </row>
    <row r="95" spans="1:9" ht="15.75" hidden="1" thickBot="1">
      <c r="A95" s="85" t="s">
        <v>83</v>
      </c>
      <c r="B95" s="86"/>
      <c r="C95" s="87">
        <v>0</v>
      </c>
      <c r="D95" s="88">
        <v>0</v>
      </c>
      <c r="E95" s="88">
        <v>0</v>
      </c>
      <c r="F95" s="88"/>
      <c r="G95" s="88"/>
      <c r="H95" s="88">
        <v>0</v>
      </c>
    </row>
    <row r="96" spans="1:9" ht="45.75" hidden="1" thickBot="1">
      <c r="A96" s="85" t="s">
        <v>84</v>
      </c>
      <c r="B96" s="86"/>
      <c r="C96" s="87">
        <v>0</v>
      </c>
      <c r="D96" s="88">
        <v>0</v>
      </c>
      <c r="E96" s="88">
        <v>0</v>
      </c>
      <c r="F96" s="88"/>
      <c r="G96" s="88"/>
      <c r="H96" s="88">
        <v>0</v>
      </c>
    </row>
    <row r="97" spans="1:8" ht="15.75" hidden="1" thickBot="1">
      <c r="A97" s="95" t="s">
        <v>85</v>
      </c>
      <c r="B97" s="96"/>
      <c r="C97" s="97">
        <f t="shared" ref="C97:H97" si="13">SUM(C98:C100)</f>
        <v>0</v>
      </c>
      <c r="D97" s="98">
        <f t="shared" si="13"/>
        <v>0</v>
      </c>
      <c r="E97" s="98">
        <f t="shared" si="13"/>
        <v>0</v>
      </c>
      <c r="F97" s="98"/>
      <c r="G97" s="98"/>
      <c r="H97" s="98">
        <f t="shared" si="13"/>
        <v>0</v>
      </c>
    </row>
    <row r="98" spans="1:8" ht="15.75" hidden="1" thickBot="1">
      <c r="A98" s="99" t="s">
        <v>86</v>
      </c>
      <c r="B98" s="86"/>
      <c r="C98" s="87">
        <v>0</v>
      </c>
      <c r="D98" s="88">
        <v>0</v>
      </c>
      <c r="E98" s="88">
        <v>0</v>
      </c>
      <c r="F98" s="88"/>
      <c r="G98" s="88"/>
      <c r="H98" s="88">
        <v>0</v>
      </c>
    </row>
    <row r="99" spans="1:8" ht="15.75" hidden="1" thickBot="1">
      <c r="A99" s="99" t="s">
        <v>87</v>
      </c>
      <c r="B99" s="86"/>
      <c r="C99" s="87">
        <v>0</v>
      </c>
      <c r="D99" s="88">
        <v>0</v>
      </c>
      <c r="E99" s="88">
        <v>0</v>
      </c>
      <c r="F99" s="88"/>
      <c r="G99" s="88"/>
      <c r="H99" s="88">
        <v>0</v>
      </c>
    </row>
    <row r="100" spans="1:8" ht="30.75" hidden="1" thickBot="1">
      <c r="A100" s="85" t="s">
        <v>88</v>
      </c>
      <c r="B100" s="100"/>
      <c r="C100" s="87">
        <v>0</v>
      </c>
      <c r="D100" s="88">
        <v>0</v>
      </c>
      <c r="E100" s="88">
        <v>0</v>
      </c>
      <c r="F100" s="88"/>
      <c r="G100" s="88"/>
      <c r="H100" s="88">
        <v>0</v>
      </c>
    </row>
    <row r="101" spans="1:8" ht="21" customHeight="1" thickBot="1">
      <c r="A101" s="101" t="s">
        <v>89</v>
      </c>
      <c r="B101" s="102">
        <f t="shared" ref="B101:F101" si="14">B17+B28+B38+B51+B66+B74+B88</f>
        <v>2977000000</v>
      </c>
      <c r="C101" s="103">
        <f t="shared" si="14"/>
        <v>21868210.349999994</v>
      </c>
      <c r="D101" s="103">
        <f t="shared" si="14"/>
        <v>28759495.039999999</v>
      </c>
      <c r="E101" s="103">
        <f t="shared" si="14"/>
        <v>1539519873.74</v>
      </c>
      <c r="F101" s="103">
        <f t="shared" si="14"/>
        <v>28349747.230000004</v>
      </c>
      <c r="G101" s="103">
        <f>G17+G28+G38+G51+G66+G74+G88</f>
        <v>162088462.73900002</v>
      </c>
      <c r="H101" s="103">
        <f>SUM(C101:G101)</f>
        <v>1780585789.0990002</v>
      </c>
    </row>
    <row r="102" spans="1:8" hidden="1">
      <c r="A102" s="104"/>
      <c r="B102" s="105"/>
      <c r="C102" s="106"/>
    </row>
    <row r="103" spans="1:8" ht="15.75" hidden="1" thickBot="1">
      <c r="A103" s="107" t="s">
        <v>90</v>
      </c>
      <c r="B103" s="108"/>
      <c r="C103" s="109">
        <v>0</v>
      </c>
    </row>
    <row r="104" spans="1:8" ht="30" hidden="1">
      <c r="A104" s="110" t="s">
        <v>91</v>
      </c>
      <c r="B104" s="111">
        <v>0</v>
      </c>
      <c r="C104" s="109">
        <v>0</v>
      </c>
    </row>
    <row r="105" spans="1:8" ht="30" hidden="1">
      <c r="A105" s="112" t="s">
        <v>92</v>
      </c>
      <c r="B105" s="111">
        <v>0</v>
      </c>
      <c r="C105" s="109">
        <v>0</v>
      </c>
    </row>
    <row r="106" spans="1:8" ht="30.75" hidden="1" thickBot="1">
      <c r="A106" s="112" t="s">
        <v>93</v>
      </c>
      <c r="B106" s="108"/>
      <c r="C106" s="109">
        <v>0</v>
      </c>
    </row>
    <row r="107" spans="1:8" hidden="1">
      <c r="A107" s="110" t="s">
        <v>94</v>
      </c>
      <c r="B107" s="111">
        <v>0</v>
      </c>
      <c r="C107" s="109">
        <v>0</v>
      </c>
    </row>
    <row r="108" spans="1:8" hidden="1">
      <c r="A108" s="113" t="s">
        <v>95</v>
      </c>
      <c r="B108" s="111">
        <v>0</v>
      </c>
      <c r="C108" s="109">
        <v>0</v>
      </c>
    </row>
    <row r="109" spans="1:8" ht="15.75" hidden="1" thickBot="1">
      <c r="A109" s="113" t="s">
        <v>96</v>
      </c>
      <c r="B109" s="108"/>
      <c r="C109" s="109">
        <v>0</v>
      </c>
    </row>
    <row r="110" spans="1:8" hidden="1">
      <c r="A110" s="113"/>
      <c r="B110" s="111">
        <v>0</v>
      </c>
      <c r="C110" s="109"/>
    </row>
    <row r="111" spans="1:8" ht="15.75" hidden="1" thickBot="1">
      <c r="A111" s="113"/>
      <c r="B111" s="108"/>
      <c r="C111" s="109"/>
    </row>
    <row r="112" spans="1:8" hidden="1">
      <c r="A112" s="114" t="s">
        <v>97</v>
      </c>
      <c r="B112" s="115"/>
      <c r="C112" s="109">
        <v>0</v>
      </c>
    </row>
    <row r="113" spans="1:5" ht="30.75" hidden="1" thickBot="1">
      <c r="A113" s="112" t="s">
        <v>98</v>
      </c>
      <c r="B113" s="116"/>
      <c r="C113" s="109">
        <v>0</v>
      </c>
    </row>
    <row r="114" spans="1:5" hidden="1">
      <c r="A114" s="117" t="s">
        <v>99</v>
      </c>
      <c r="B114" s="118">
        <v>0</v>
      </c>
      <c r="C114" s="118">
        <v>0</v>
      </c>
    </row>
    <row r="115" spans="1:5" hidden="1">
      <c r="A115" s="119"/>
      <c r="B115" s="120"/>
      <c r="C115" s="121"/>
    </row>
    <row r="116" spans="1:5" hidden="1">
      <c r="A116" s="122" t="s">
        <v>100</v>
      </c>
    </row>
    <row r="117" spans="1:5" hidden="1">
      <c r="A117" s="122" t="s">
        <v>101</v>
      </c>
    </row>
    <row r="118" spans="1:5">
      <c r="A118" s="122"/>
    </row>
    <row r="119" spans="1:5">
      <c r="A119" s="122"/>
    </row>
    <row r="120" spans="1:5">
      <c r="A120" s="122"/>
    </row>
    <row r="121" spans="1:5" ht="15.75">
      <c r="A121" s="123"/>
    </row>
    <row r="122" spans="1:5" ht="15.75">
      <c r="A122" s="123" t="s">
        <v>102</v>
      </c>
      <c r="D122" s="124" t="s">
        <v>103</v>
      </c>
      <c r="E122" s="125"/>
    </row>
    <row r="123" spans="1:5" ht="15.75">
      <c r="A123" s="126" t="s">
        <v>104</v>
      </c>
      <c r="D123" s="127" t="s">
        <v>105</v>
      </c>
      <c r="E123" s="125"/>
    </row>
    <row r="124" spans="1:5">
      <c r="A124" s="128"/>
      <c r="C124" s="129"/>
    </row>
    <row r="125" spans="1:5">
      <c r="A125" s="128"/>
      <c r="C125" s="129"/>
    </row>
    <row r="126" spans="1:5">
      <c r="A126" s="130"/>
    </row>
    <row r="127" spans="1:5" ht="15.75">
      <c r="C127" s="124" t="s">
        <v>106</v>
      </c>
    </row>
    <row r="128" spans="1:5" ht="15.75">
      <c r="C128" s="126" t="s">
        <v>107</v>
      </c>
    </row>
    <row r="129" spans="1:4">
      <c r="A129" s="130"/>
    </row>
    <row r="130" spans="1:4" ht="15.75">
      <c r="A130" s="134"/>
      <c r="B130" s="134"/>
      <c r="C130" s="134"/>
      <c r="D130" s="134"/>
    </row>
    <row r="131" spans="1:4">
      <c r="A131" s="135"/>
      <c r="B131" s="135"/>
      <c r="C131" s="135"/>
      <c r="D131" s="135"/>
    </row>
    <row r="132" spans="1:4">
      <c r="A132" s="131"/>
    </row>
    <row r="133" spans="1:4">
      <c r="A133" s="131"/>
    </row>
    <row r="134" spans="1:4">
      <c r="A134" s="131"/>
    </row>
    <row r="136" spans="1:4">
      <c r="A136" s="122"/>
    </row>
    <row r="137" spans="1:4">
      <c r="A137" s="122"/>
      <c r="B137" s="132"/>
    </row>
    <row r="139" spans="1:4">
      <c r="C139" s="132"/>
    </row>
    <row r="140" spans="1:4">
      <c r="A140" s="133"/>
      <c r="C140" s="130"/>
    </row>
    <row r="141" spans="1:4">
      <c r="A141" s="133"/>
      <c r="B141" s="132"/>
      <c r="C141" s="132"/>
    </row>
    <row r="142" spans="1:4">
      <c r="A142" s="133"/>
      <c r="B142" s="132"/>
      <c r="C142" s="132"/>
    </row>
    <row r="143" spans="1:4">
      <c r="A143" s="33"/>
      <c r="B143" s="130"/>
      <c r="C143" s="130"/>
    </row>
  </sheetData>
  <mergeCells count="8">
    <mergeCell ref="A130:D130"/>
    <mergeCell ref="A131:D131"/>
    <mergeCell ref="A5:H5"/>
    <mergeCell ref="A6:H6"/>
    <mergeCell ref="A7:H7"/>
    <mergeCell ref="A62:H62"/>
    <mergeCell ref="A63:H63"/>
    <mergeCell ref="A64:H64"/>
  </mergeCells>
  <printOptions horizontalCentered="1"/>
  <pageMargins left="0.59055118110236227" right="0.59055118110236227" top="0" bottom="0.74803149606299213" header="0.31496062992125984" footer="0.31496062992125984"/>
  <pageSetup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Alberto Marte</dc:creator>
  <cp:keywords/>
  <dc:description/>
  <cp:lastModifiedBy/>
  <cp:revision/>
  <dcterms:created xsi:type="dcterms:W3CDTF">2023-06-27T20:45:00Z</dcterms:created>
  <dcterms:modified xsi:type="dcterms:W3CDTF">2023-06-27T20:47:58Z</dcterms:modified>
  <cp:category/>
  <cp:contentStatus/>
</cp:coreProperties>
</file>